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0" windowHeight="7668" activeTab="5"/>
  </bookViews>
  <sheets>
    <sheet name="1 " sheetId="15" r:id="rId1"/>
    <sheet name="2" sheetId="16" r:id="rId2"/>
    <sheet name=" 3 " sheetId="10" r:id="rId3"/>
    <sheet name="4 " sheetId="11" r:id="rId4"/>
    <sheet name="5 " sheetId="12" r:id="rId5"/>
    <sheet name=" 6 " sheetId="14" r:id="rId6"/>
    <sheet name="7 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5">#REF!</definedName>
    <definedName name="_firstRow" localSheetId="1">#REF!</definedName>
    <definedName name="_firstRow" localSheetId="3">#REF!</definedName>
    <definedName name="_firstRow" localSheetId="4">#REF!</definedName>
    <definedName name="_firstRow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'7 '!$A$9:$CM$9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5">'[2]Sheet1 (3)'!#REF!</definedName>
    <definedName name="date.e" localSheetId="1">'[3]Sheet1 (3)'!#REF!</definedName>
    <definedName name="date.e" localSheetId="3">'[3]Sheet1 (3)'!#REF!</definedName>
    <definedName name="date.e" localSheetId="4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5">#REF!</definedName>
    <definedName name="date_b" localSheetId="1">#REF!</definedName>
    <definedName name="date_b" localSheetId="3">#REF!</definedName>
    <definedName name="date_b" localSheetId="4">#REF!</definedName>
    <definedName name="date_b" localSheetId="6">#REF!</definedName>
    <definedName name="date_b">#REF!</definedName>
    <definedName name="date_e" localSheetId="2">'[1]Sheet1 (2)'!#REF!</definedName>
    <definedName name="date_e" localSheetId="5">'[2]Sheet1 (2)'!#REF!</definedName>
    <definedName name="date_e" localSheetId="1">'[3]Sheet1 (2)'!#REF!</definedName>
    <definedName name="date_e" localSheetId="3">'[3]Sheet1 (2)'!#REF!</definedName>
    <definedName name="date_e" localSheetId="4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5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5">[5]Sheet3!$A$3</definedName>
    <definedName name="hjj" localSheetId="1">[6]Sheet3!$A$3</definedName>
    <definedName name="hjj" localSheetId="3">[4]Sheet3!$A$3</definedName>
    <definedName name="hjj" localSheetId="4">[4]Sheet3!$A$3</definedName>
    <definedName name="hjj">[7]Sheet3!$A$3</definedName>
    <definedName name="hl_0" localSheetId="2">#REF!</definedName>
    <definedName name="hl_0" localSheetId="5">#REF!</definedName>
    <definedName name="hl_0" localSheetId="1">#REF!</definedName>
    <definedName name="hl_0" localSheetId="3">#REF!</definedName>
    <definedName name="hl_0" localSheetId="4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5">'[2]Sheet1 (2)'!#REF!</definedName>
    <definedName name="lcz" localSheetId="1">'[3]Sheet1 (2)'!#REF!</definedName>
    <definedName name="lcz" localSheetId="3">'[3]Sheet1 (2)'!#REF!</definedName>
    <definedName name="lcz" localSheetId="4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5">#REF!</definedName>
    <definedName name="name_cz" localSheetId="1">#REF!</definedName>
    <definedName name="name_cz" localSheetId="3">#REF!</definedName>
    <definedName name="name_cz" localSheetId="4">#REF!</definedName>
    <definedName name="name_cz" localSheetId="6">#REF!</definedName>
    <definedName name="name_cz">#REF!</definedName>
    <definedName name="name_period" localSheetId="2">#REF!</definedName>
    <definedName name="name_period" localSheetId="5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6">#REF!</definedName>
    <definedName name="name_period">#REF!</definedName>
    <definedName name="pyear" localSheetId="2">#REF!</definedName>
    <definedName name="pyear" localSheetId="5">#REF!</definedName>
    <definedName name="pyear" localSheetId="1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 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'!$B$1:$F$29</definedName>
    <definedName name="_xlnm.Print_Area" localSheetId="5">' 6 '!$A$1:$E$29</definedName>
    <definedName name="_xlnm.Print_Area" localSheetId="0">'1 '!$A$1:$K$10</definedName>
    <definedName name="_xlnm.Print_Area" localSheetId="1">'2'!$A$1:$I$34</definedName>
    <definedName name="_xlnm.Print_Area" localSheetId="3">'4 '!$A$1:$E$25</definedName>
    <definedName name="_xlnm.Print_Area" localSheetId="4">'5 '!$A$1:$E$15</definedName>
    <definedName name="_xlnm.Print_Area" localSheetId="6">'7 '!$A$1:$CH$30</definedName>
    <definedName name="олд" localSheetId="5">'[2]Sheet1 (3)'!#REF!</definedName>
    <definedName name="олд" localSheetId="1">'[2]Sheet1 (3)'!#REF!</definedName>
    <definedName name="олд" localSheetId="3">'[2]Sheet1 (3)'!#REF!</definedName>
    <definedName name="олд" localSheetId="4">'[2]Sheet1 (3)'!#REF!</definedName>
    <definedName name="олд">'[2]Sheet1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5">[9]Sheet3!$A$2</definedName>
    <definedName name="ц" localSheetId="1">[10]Sheet3!$A$2</definedName>
    <definedName name="ц" localSheetId="3">[8]Sheet3!$A$2</definedName>
    <definedName name="ц" localSheetId="4">[8]Sheet3!$A$2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6" i="12"/>
  <c r="C6"/>
  <c r="D6" s="1"/>
  <c r="E6"/>
  <c r="AZ9" i="13"/>
  <c r="AR15"/>
  <c r="AR17"/>
  <c r="AR18"/>
  <c r="AR23"/>
  <c r="AR9"/>
  <c r="AN17"/>
  <c r="AN18"/>
  <c r="AN19"/>
  <c r="AN26"/>
  <c r="AN31"/>
  <c r="AN33"/>
  <c r="AN9"/>
  <c r="B9" i="14"/>
  <c r="E11" l="1"/>
  <c r="E10"/>
  <c r="C9"/>
  <c r="F8" i="10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E8"/>
  <c r="E9"/>
  <c r="E10"/>
  <c r="E11"/>
  <c r="E12"/>
  <c r="E13"/>
  <c r="E14"/>
  <c r="E15"/>
  <c r="E16"/>
  <c r="E17"/>
  <c r="E18"/>
  <c r="E19"/>
  <c r="E20"/>
  <c r="E22"/>
  <c r="E24"/>
  <c r="E25"/>
  <c r="E28"/>
  <c r="E29"/>
  <c r="E30"/>
  <c r="E31"/>
  <c r="BI10" i="13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V12"/>
  <c r="AV14"/>
  <c r="AV15"/>
  <c r="AV16"/>
  <c r="AV17"/>
  <c r="AV18"/>
  <c r="AV19"/>
  <c r="AV20"/>
  <c r="AV21"/>
  <c r="AV23"/>
  <c r="AV24"/>
  <c r="AV25"/>
  <c r="AV26"/>
  <c r="AV27"/>
  <c r="AV29"/>
  <c r="AV30"/>
  <c r="AV31"/>
  <c r="AV32"/>
  <c r="AV33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J12"/>
  <c r="AJ14"/>
  <c r="AJ15"/>
  <c r="AJ16"/>
  <c r="AJ17"/>
  <c r="AJ18"/>
  <c r="AJ19"/>
  <c r="AJ20"/>
  <c r="AJ21"/>
  <c r="AJ23"/>
  <c r="AJ24"/>
  <c r="AJ25"/>
  <c r="AJ26"/>
  <c r="AJ27"/>
  <c r="AJ29"/>
  <c r="AJ30"/>
  <c r="AJ31"/>
  <c r="AJ32"/>
  <c r="AJ33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P12"/>
  <c r="P14"/>
  <c r="P15"/>
  <c r="P16"/>
  <c r="P17"/>
  <c r="P18"/>
  <c r="P19"/>
  <c r="P20"/>
  <c r="P21"/>
  <c r="P23"/>
  <c r="P25"/>
  <c r="P26"/>
  <c r="P27"/>
  <c r="P30"/>
  <c r="P3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CB10" l="1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D28" i="14" l="1"/>
  <c r="E26"/>
  <c r="D26"/>
  <c r="E25"/>
  <c r="D25"/>
  <c r="E24"/>
  <c r="D24"/>
  <c r="D19"/>
  <c r="E18"/>
  <c r="D18"/>
  <c r="E17"/>
  <c r="D17"/>
  <c r="E16"/>
  <c r="D16"/>
  <c r="E15"/>
  <c r="D15"/>
  <c r="E14"/>
  <c r="D14"/>
  <c r="E13"/>
  <c r="D13"/>
  <c r="E12"/>
  <c r="D12"/>
  <c r="D11"/>
  <c r="E8"/>
  <c r="D8"/>
  <c r="E7"/>
  <c r="D7"/>
  <c r="E6"/>
  <c r="D6"/>
  <c r="E5"/>
  <c r="D5"/>
  <c r="BC30" i="13"/>
  <c r="BB30"/>
  <c r="Y30"/>
  <c r="X30"/>
  <c r="BC29"/>
  <c r="BB29"/>
  <c r="Y29"/>
  <c r="X29"/>
  <c r="BC28"/>
  <c r="BB28"/>
  <c r="Y28"/>
  <c r="X28"/>
  <c r="BC27"/>
  <c r="BB27"/>
  <c r="Y27"/>
  <c r="X27"/>
  <c r="BC26"/>
  <c r="BB26"/>
  <c r="Y26"/>
  <c r="X26"/>
  <c r="BC25"/>
  <c r="BB25"/>
  <c r="Y25"/>
  <c r="X25"/>
  <c r="BC24"/>
  <c r="BB24"/>
  <c r="Y24"/>
  <c r="X24"/>
  <c r="BC23"/>
  <c r="BB23"/>
  <c r="Y23"/>
  <c r="X23"/>
  <c r="BC22"/>
  <c r="BB22"/>
  <c r="Y22"/>
  <c r="X22"/>
  <c r="BC21"/>
  <c r="BB21"/>
  <c r="Y21"/>
  <c r="X21"/>
  <c r="BC20"/>
  <c r="BB20"/>
  <c r="Y20"/>
  <c r="X20"/>
  <c r="BC19"/>
  <c r="BB19"/>
  <c r="Y19"/>
  <c r="X19"/>
  <c r="BC18"/>
  <c r="BB18"/>
  <c r="Y18"/>
  <c r="X18"/>
  <c r="BC17"/>
  <c r="BB17"/>
  <c r="Y17"/>
  <c r="X17"/>
  <c r="BC16"/>
  <c r="BB16"/>
  <c r="X16"/>
  <c r="BC15"/>
  <c r="BB15"/>
  <c r="Y15"/>
  <c r="X15"/>
  <c r="BC14"/>
  <c r="BB14"/>
  <c r="Y14"/>
  <c r="X14"/>
  <c r="BC13"/>
  <c r="BB13"/>
  <c r="Y13"/>
  <c r="X13"/>
  <c r="BC12"/>
  <c r="BB12"/>
  <c r="Y12"/>
  <c r="X12"/>
  <c r="BC11"/>
  <c r="BB11"/>
  <c r="Y11"/>
  <c r="X11"/>
  <c r="BC10"/>
  <c r="BB10"/>
  <c r="Y10"/>
  <c r="X10"/>
  <c r="E15" i="12"/>
  <c r="D15"/>
  <c r="E14"/>
  <c r="D14"/>
  <c r="E13"/>
  <c r="D13"/>
  <c r="D12"/>
  <c r="E11"/>
  <c r="D11"/>
  <c r="E10"/>
  <c r="D10"/>
  <c r="E9"/>
  <c r="D9"/>
  <c r="E8"/>
  <c r="D8"/>
  <c r="E7"/>
  <c r="D7"/>
  <c r="D25" i="11"/>
  <c r="D24"/>
  <c r="E23"/>
  <c r="D23"/>
  <c r="E22"/>
  <c r="D22"/>
  <c r="E21"/>
  <c r="D21"/>
  <c r="E20"/>
  <c r="D20"/>
  <c r="E19"/>
  <c r="D19"/>
  <c r="E18"/>
  <c r="D18"/>
  <c r="D17"/>
  <c r="D16"/>
  <c r="E15"/>
  <c r="D15"/>
  <c r="E14"/>
  <c r="D14"/>
  <c r="E13"/>
  <c r="D13"/>
  <c r="D12"/>
  <c r="E11"/>
  <c r="D11"/>
  <c r="D10"/>
  <c r="E9"/>
  <c r="D9"/>
  <c r="E8"/>
  <c r="D8"/>
  <c r="D7"/>
  <c r="C6"/>
  <c r="E6" s="1"/>
  <c r="B6"/>
  <c r="J29" i="10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H28"/>
  <c r="H11"/>
  <c r="H27"/>
  <c r="H12"/>
  <c r="H20"/>
  <c r="H24" l="1"/>
  <c r="H16"/>
  <c r="H8"/>
  <c r="H19"/>
  <c r="H21"/>
  <c r="D6" i="11"/>
  <c r="H17" i="10"/>
  <c r="H26"/>
  <c r="H22"/>
  <c r="H18"/>
  <c r="H14"/>
  <c r="H10"/>
  <c r="H23"/>
  <c r="H15"/>
  <c r="H29"/>
  <c r="H13"/>
  <c r="H25"/>
  <c r="H9"/>
</calcChain>
</file>

<file path=xl/sharedStrings.xml><?xml version="1.0" encoding="utf-8"?>
<sst xmlns="http://schemas.openxmlformats.org/spreadsheetml/2006/main" count="267" uniqueCount="154">
  <si>
    <t>Показник</t>
  </si>
  <si>
    <t>2016 р.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</si>
  <si>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</si>
  <si>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</si>
  <si>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</si>
  <si>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</si>
  <si>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</si>
  <si>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</si>
  <si>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</si>
  <si>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Отримали роботу (у т.ч. до набуття статусу безробітного),  тис. осіб</t>
  </si>
  <si>
    <t>Питома вага працевлаштованих до набуття статусу, %</t>
  </si>
  <si>
    <t>Проходили професійне навчання безробітні, тис. осіб</t>
  </si>
  <si>
    <t>Брали участь у громадських та інших роботах тимчасового характеру,  тис. осіб</t>
  </si>
  <si>
    <t>Кількість вакансій, тис. одиниць</t>
  </si>
  <si>
    <t xml:space="preserve">  2016 р.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</si>
  <si>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</si>
  <si>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</si>
  <si>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</si>
  <si>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вакансій по формі 3-ПН, тис. одиниць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</si>
  <si>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</si>
  <si>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</si>
  <si>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</si>
  <si>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</si>
  <si>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</si>
  <si>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</si>
  <si>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</si>
  <si>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</si>
  <si>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</si>
  <si>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</si>
  <si>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</si>
  <si>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 </t>
  </si>
  <si>
    <t>особи, які навчаються в навчальних закладах різних типів</t>
  </si>
  <si>
    <t>з них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</si>
  <si>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</si>
  <si>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</si>
  <si>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</si>
  <si>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</si>
  <si>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</si>
  <si>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                                                                       (за формою 3-ПН), одиниць</t>
  </si>
  <si>
    <t>Кількість претендентів на 1 вакансію, осіб</t>
  </si>
  <si>
    <r>
      <t xml:space="preserve">отримали статус безробітного, </t>
    </r>
    <r>
      <rPr>
        <i/>
        <sz val="12"/>
        <rFont val="Times New Roman"/>
        <family val="1"/>
        <charset val="204"/>
      </rPr>
      <t>осіб</t>
    </r>
  </si>
  <si>
    <t>студенти вищих навчальних закладів (ВНЗ)</t>
  </si>
  <si>
    <t>учні професійно-технічних навчальних закладів (ПТНЗ)</t>
  </si>
  <si>
    <t>учні загальноосвітніх шкіл (ЗОШ)</t>
  </si>
  <si>
    <t>Працевлаштування безробітних (в т.ч. самос, за направ, ЦПХ)</t>
  </si>
  <si>
    <t>у порівнянні з минулим роком</t>
  </si>
  <si>
    <t>Усього</t>
  </si>
  <si>
    <t xml:space="preserve"> + (-)</t>
  </si>
  <si>
    <t>різниця</t>
  </si>
  <si>
    <t>А</t>
  </si>
  <si>
    <t>Донецька</t>
  </si>
  <si>
    <t>Всього отримали ваучер на навчання, особи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</si>
  <si>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</si>
  <si>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</si>
  <si>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</si>
  <si>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</si>
  <si>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</si>
  <si>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</si>
  <si>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</si>
  <si>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</si>
  <si>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</si>
  <si>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</si>
  <si>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</si>
  <si>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</si>
  <si>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</si>
  <si>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</si>
  <si>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</si>
  <si>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</si>
  <si>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</si>
  <si>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</si>
  <si>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</si>
  <si>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</si>
  <si>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</si>
  <si>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</si>
  <si>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</si>
  <si>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</si>
  <si>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</si>
  <si>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</si>
  <si>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</si>
  <si>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</si>
  <si>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</si>
  <si>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</si>
  <si>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 них працевлаштовано до набуття статусу,                                     тис. осіб</t>
  </si>
  <si>
    <t>За даними Державної служби статистики України</t>
  </si>
  <si>
    <t xml:space="preserve"> 2016 р.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</si>
  <si>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</si>
  <si>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</si>
  <si>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</si>
  <si>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</si>
  <si>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</si>
  <si>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</si>
  <si>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</si>
  <si>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</si>
  <si>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особи</t>
  </si>
  <si>
    <t>Зміна значення</t>
  </si>
  <si>
    <t xml:space="preserve"> +(-)</t>
  </si>
  <si>
    <t>+ (-)</t>
  </si>
  <si>
    <t xml:space="preserve"> 2015 р.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</si>
  <si>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</si>
  <si>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</si>
  <si>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</si>
  <si>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</si>
  <si>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t xml:space="preserve">Рівень безробіття за методологією МОП), % </t>
  </si>
  <si>
    <t>за 2015 -2016 рр.</t>
  </si>
  <si>
    <t>Інформація щодо запланованого масового вивільнення працівників                                                                                             за січень-лютий 2016-2017 рр.</t>
  </si>
  <si>
    <t>січень-лютий   2016 р.</t>
  </si>
  <si>
    <t>січень-лютий   2017 р.</t>
  </si>
  <si>
    <t>у січні-лютому 2016 - 2017 рр.</t>
  </si>
  <si>
    <t>за січень-лютий 2016-2017 рр.</t>
  </si>
  <si>
    <t>Працевлаштовано шляхом одноразової виплати допомоги по безробіттю, осіб</t>
  </si>
  <si>
    <t>Середній розмір допомоги по безробіттю,                                      у лютому, грн.</t>
  </si>
  <si>
    <t>Середній розмір допомоги по безробіттю у лютому, грн.</t>
  </si>
  <si>
    <t>Кількість роботодавців, які надали інформацію про вакансії, тис. одиниць</t>
  </si>
  <si>
    <t>За даними Державної служби статистики України (без урахування зони проведення антитерористичної операції)</t>
  </si>
  <si>
    <t>Населення працездатного віку</t>
  </si>
  <si>
    <r>
      <t>Безробітне населення (за методологією МОП)</t>
    </r>
    <r>
      <rPr>
        <sz val="14"/>
        <rFont val="Times New Roman"/>
        <family val="1"/>
        <charset val="204"/>
      </rPr>
      <t>, тис.осіб</t>
    </r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</si>
  <si>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</si>
  <si>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</si>
  <si>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</si>
  <si>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</si>
  <si>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</si>
  <si>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</si>
  <si>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</si>
  <si>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</si>
  <si>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</si>
  <si>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</si>
  <si>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</si>
  <si>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</si>
  <si>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</si>
  <si>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</si>
  <si>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</si>
  <si>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</si>
  <si>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</si>
  <si>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</si>
  <si>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</si>
  <si>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</si>
  <si>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</si>
  <si>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</si>
  <si>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</si>
  <si>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</si>
  <si>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 + 10,6 в.п.</t>
  </si>
  <si>
    <t xml:space="preserve"> Працевлаштовано з компенсацією витрат роботодавцю єдиного внеску, осіб</t>
  </si>
  <si>
    <t xml:space="preserve">  з них в ЦПТО, осіб</t>
  </si>
  <si>
    <t xml:space="preserve">  + 462 грн.</t>
  </si>
  <si>
    <t>1 535 грн.</t>
  </si>
  <si>
    <t xml:space="preserve"> - 10 осіб</t>
  </si>
  <si>
    <t>Економічна активність працездатного населення у середньому по Донецькій області за 2015 - 2016 рр.</t>
  </si>
  <si>
    <t>Донецька область</t>
  </si>
  <si>
    <t xml:space="preserve">Донецька область </t>
  </si>
  <si>
    <t>Станом на 1 березня</t>
  </si>
  <si>
    <t xml:space="preserve"> Працевлаштовано  з компенсацією витрат роботодавцю єдиного внеску, осіб</t>
  </si>
  <si>
    <t>Інформація щодо запланованого масового вивільнення працівників за січень-лютий 2016-2017 рр.</t>
  </si>
  <si>
    <t>Діяльність Донецької обласної служби зайнятості</t>
  </si>
  <si>
    <t>Надання послуг Донецькою обласною  службою зайнятості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</si>
</sst>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 Cyr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" fillId="0" borderId="0"/>
    <xf numFmtId="0" fontId="18" fillId="0" borderId="0"/>
    <xf numFmtId="0" fontId="50" fillId="0" borderId="0"/>
    <xf numFmtId="0" fontId="35" fillId="0" borderId="0"/>
    <xf numFmtId="0" fontId="10" fillId="0" borderId="0"/>
  </cellStyleXfs>
  <cellXfs count="399">
    <xf numFmtId="0" fontId="0" fillId="0" borderId="0" xfId="0"/>
    <xf numFmtId="0" fontId="1" fillId="0" borderId="0" xfId="7" applyFill="1"/>
    <xf numFmtId="1" fontId="7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alignment horizontal="center"/>
      <protection locked="0"/>
    </xf>
    <xf numFmtId="1" fontId="1" fillId="0" borderId="0" xfId="11" applyNumberFormat="1" applyFont="1" applyFill="1" applyProtection="1">
      <protection locked="0"/>
    </xf>
    <xf numFmtId="1" fontId="1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Alignment="1" applyProtection="1">
      <alignment horizontal="right"/>
      <protection locked="0"/>
    </xf>
    <xf numFmtId="1" fontId="4" fillId="0" borderId="0" xfId="11" applyNumberFormat="1" applyFont="1" applyFill="1" applyProtection="1">
      <protection locked="0"/>
    </xf>
    <xf numFmtId="1" fontId="2" fillId="0" borderId="1" xfId="11" applyNumberFormat="1" applyFont="1" applyFill="1" applyBorder="1" applyAlignment="1" applyProtection="1">
      <protection locked="0"/>
    </xf>
    <xf numFmtId="1" fontId="11" fillId="0" borderId="0" xfId="11" applyNumberFormat="1" applyFont="1" applyFill="1" applyBorder="1" applyAlignment="1" applyProtection="1">
      <alignment horizontal="center"/>
      <protection locked="0"/>
    </xf>
    <xf numFmtId="1" fontId="1" fillId="0" borderId="0" xfId="11" applyNumberFormat="1" applyFont="1" applyFill="1" applyBorder="1" applyProtection="1">
      <protection locked="0"/>
    </xf>
    <xf numFmtId="1" fontId="12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11" applyNumberFormat="1" applyFont="1" applyFill="1" applyBorder="1" applyAlignment="1" applyProtection="1">
      <alignment horizontal="center" vertical="center"/>
      <protection locked="0"/>
    </xf>
    <xf numFmtId="1" fontId="1" fillId="0" borderId="6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11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1" applyNumberFormat="1" applyFont="1" applyFill="1" applyProtection="1">
      <protection locked="0"/>
    </xf>
    <xf numFmtId="1" fontId="17" fillId="0" borderId="6" xfId="11" applyNumberFormat="1" applyFont="1" applyFill="1" applyBorder="1" applyAlignment="1" applyProtection="1">
      <alignment horizontal="center" vertical="center"/>
      <protection locked="0"/>
    </xf>
    <xf numFmtId="1" fontId="12" fillId="0" borderId="0" xfId="11" applyNumberFormat="1" applyFont="1" applyFill="1" applyAlignment="1" applyProtection="1">
      <alignment vertical="center"/>
      <protection locked="0"/>
    </xf>
    <xf numFmtId="1" fontId="1" fillId="0" borderId="0" xfId="11" applyNumberFormat="1" applyFont="1" applyFill="1" applyBorder="1" applyAlignment="1" applyProtection="1">
      <alignment vertical="center"/>
      <protection locked="0"/>
    </xf>
    <xf numFmtId="1" fontId="12" fillId="0" borderId="0" xfId="11" applyNumberFormat="1" applyFont="1" applyFill="1" applyBorder="1" applyAlignment="1" applyProtection="1">
      <alignment horizontal="center" vertical="center"/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1" fontId="28" fillId="0" borderId="0" xfId="16" applyNumberFormat="1" applyFont="1" applyFill="1"/>
    <xf numFmtId="0" fontId="28" fillId="0" borderId="0" xfId="16" applyFont="1" applyFill="1"/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horizontal="center"/>
    </xf>
    <xf numFmtId="0" fontId="28" fillId="0" borderId="0" xfId="16" applyFont="1" applyFill="1" applyAlignment="1">
      <alignment wrapText="1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1" fillId="0" borderId="6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5" fillId="0" borderId="6" xfId="8" applyFont="1" applyFill="1" applyBorder="1" applyAlignment="1">
      <alignment horizontal="center" vertical="center" wrapText="1"/>
    </xf>
    <xf numFmtId="164" fontId="3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top" wrapText="1"/>
    </xf>
    <xf numFmtId="0" fontId="3" fillId="0" borderId="6" xfId="8" applyFont="1" applyFill="1" applyBorder="1" applyAlignment="1">
      <alignment horizontal="left" vertical="center" wrapText="1"/>
    </xf>
    <xf numFmtId="0" fontId="3" fillId="0" borderId="10" xfId="8" applyFont="1" applyFill="1" applyBorder="1" applyAlignment="1">
      <alignment horizontal="left" vertical="center" wrapText="1"/>
    </xf>
    <xf numFmtId="0" fontId="9" fillId="0" borderId="6" xfId="8" applyFont="1" applyFill="1" applyBorder="1" applyAlignment="1">
      <alignment horizontal="left" vertical="center" wrapText="1"/>
    </xf>
    <xf numFmtId="0" fontId="9" fillId="0" borderId="10" xfId="8" applyFont="1" applyFill="1" applyBorder="1" applyAlignment="1">
      <alignment horizontal="left" vertical="center" wrapText="1"/>
    </xf>
    <xf numFmtId="0" fontId="55" fillId="0" borderId="6" xfId="2" applyFont="1" applyFill="1" applyBorder="1" applyAlignment="1">
      <alignment horizontal="left" vertical="center" wrapText="1"/>
    </xf>
    <xf numFmtId="0" fontId="41" fillId="0" borderId="0" xfId="6" applyFont="1"/>
    <xf numFmtId="0" fontId="28" fillId="0" borderId="0" xfId="6" applyFont="1"/>
    <xf numFmtId="0" fontId="41" fillId="0" borderId="0" xfId="6" applyFont="1" applyBorder="1"/>
    <xf numFmtId="0" fontId="1" fillId="0" borderId="0" xfId="14" applyFont="1" applyFill="1" applyAlignment="1">
      <alignment vertical="top"/>
    </xf>
    <xf numFmtId="0" fontId="49" fillId="0" borderId="0" xfId="14" applyFont="1" applyFill="1" applyAlignment="1">
      <alignment horizontal="right" vertical="center"/>
    </xf>
    <xf numFmtId="0" fontId="39" fillId="0" borderId="0" xfId="14" applyFont="1" applyFill="1" applyAlignment="1">
      <alignment horizontal="center" vertical="top" wrapText="1"/>
    </xf>
    <xf numFmtId="0" fontId="12" fillId="0" borderId="6" xfId="14" applyFont="1" applyFill="1" applyBorder="1" applyAlignment="1">
      <alignment horizontal="center" vertical="center" wrapText="1"/>
    </xf>
    <xf numFmtId="0" fontId="30" fillId="0" borderId="0" xfId="16" applyFont="1" applyFill="1" applyAlignment="1">
      <alignment horizontal="center"/>
    </xf>
    <xf numFmtId="164" fontId="31" fillId="0" borderId="7" xfId="16" applyNumberFormat="1" applyFont="1" applyFill="1" applyBorder="1" applyAlignment="1">
      <alignment horizontal="center" vertical="center"/>
    </xf>
    <xf numFmtId="3" fontId="31" fillId="0" borderId="14" xfId="16" applyNumberFormat="1" applyFont="1" applyFill="1" applyBorder="1" applyAlignment="1">
      <alignment horizontal="center" vertical="center"/>
    </xf>
    <xf numFmtId="164" fontId="31" fillId="0" borderId="15" xfId="16" applyNumberFormat="1" applyFont="1" applyFill="1" applyBorder="1" applyAlignment="1">
      <alignment horizontal="center" vertical="center"/>
    </xf>
    <xf numFmtId="0" fontId="32" fillId="0" borderId="12" xfId="16" applyFont="1" applyFill="1" applyBorder="1" applyAlignment="1">
      <alignment horizontal="left" vertical="center" wrapText="1"/>
    </xf>
    <xf numFmtId="164" fontId="31" fillId="0" borderId="7" xfId="16" applyNumberFormat="1" applyFont="1" applyFill="1" applyBorder="1" applyAlignment="1">
      <alignment horizontal="center" vertical="center" wrapText="1"/>
    </xf>
    <xf numFmtId="0" fontId="32" fillId="0" borderId="13" xfId="16" applyFont="1" applyFill="1" applyBorder="1" applyAlignment="1">
      <alignment horizontal="left" vertical="center" wrapText="1"/>
    </xf>
    <xf numFmtId="164" fontId="31" fillId="0" borderId="15" xfId="16" applyNumberFormat="1" applyFont="1" applyFill="1" applyBorder="1" applyAlignment="1">
      <alignment horizontal="center" vertical="center" wrapText="1"/>
    </xf>
    <xf numFmtId="0" fontId="43" fillId="0" borderId="18" xfId="6" applyFont="1" applyBorder="1" applyAlignment="1">
      <alignment horizontal="center" vertical="center" wrapText="1"/>
    </xf>
    <xf numFmtId="0" fontId="28" fillId="0" borderId="19" xfId="6" applyFont="1" applyBorder="1" applyAlignment="1">
      <alignment horizontal="center" vertical="center" wrapText="1"/>
    </xf>
    <xf numFmtId="49" fontId="48" fillId="0" borderId="20" xfId="6" applyNumberFormat="1" applyFont="1" applyFill="1" applyBorder="1" applyAlignment="1">
      <alignment horizontal="center" vertical="center" wrapText="1"/>
    </xf>
    <xf numFmtId="49" fontId="48" fillId="0" borderId="21" xfId="6" applyNumberFormat="1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left" vertical="center" wrapText="1"/>
    </xf>
    <xf numFmtId="164" fontId="35" fillId="0" borderId="23" xfId="6" applyNumberFormat="1" applyFont="1" applyFill="1" applyBorder="1" applyAlignment="1">
      <alignment horizontal="center" vertical="center"/>
    </xf>
    <xf numFmtId="164" fontId="35" fillId="0" borderId="22" xfId="6" applyNumberFormat="1" applyFont="1" applyBorder="1" applyAlignment="1">
      <alignment horizontal="center" vertical="center"/>
    </xf>
    <xf numFmtId="0" fontId="49" fillId="0" borderId="24" xfId="6" applyFont="1" applyBorder="1" applyAlignment="1">
      <alignment horizontal="left" vertical="center" wrapText="1"/>
    </xf>
    <xf numFmtId="164" fontId="36" fillId="0" borderId="25" xfId="6" applyNumberFormat="1" applyFont="1" applyFill="1" applyBorder="1" applyAlignment="1">
      <alignment horizontal="center" vertical="center"/>
    </xf>
    <xf numFmtId="164" fontId="36" fillId="0" borderId="24" xfId="6" applyNumberFormat="1" applyFont="1" applyBorder="1" applyAlignment="1">
      <alignment horizontal="center" vertical="center"/>
    </xf>
    <xf numFmtId="0" fontId="4" fillId="0" borderId="26" xfId="6" applyFont="1" applyFill="1" applyBorder="1" applyAlignment="1">
      <alignment horizontal="left" vertical="center" wrapText="1"/>
    </xf>
    <xf numFmtId="164" fontId="35" fillId="0" borderId="27" xfId="6" applyNumberFormat="1" applyFont="1" applyFill="1" applyBorder="1" applyAlignment="1">
      <alignment horizontal="center" vertical="center"/>
    </xf>
    <xf numFmtId="164" fontId="35" fillId="0" borderId="26" xfId="6" applyNumberFormat="1" applyFont="1" applyFill="1" applyBorder="1" applyAlignment="1">
      <alignment horizontal="center" vertical="center"/>
    </xf>
    <xf numFmtId="0" fontId="49" fillId="0" borderId="28" xfId="6" applyFont="1" applyFill="1" applyBorder="1" applyAlignment="1">
      <alignment horizontal="left" vertical="center" wrapText="1"/>
    </xf>
    <xf numFmtId="164" fontId="36" fillId="0" borderId="29" xfId="6" applyNumberFormat="1" applyFont="1" applyFill="1" applyBorder="1" applyAlignment="1">
      <alignment horizontal="center" vertical="center"/>
    </xf>
    <xf numFmtId="164" fontId="36" fillId="0" borderId="28" xfId="6" applyNumberFormat="1" applyFont="1" applyFill="1" applyBorder="1" applyAlignment="1">
      <alignment horizontal="center" vertical="center"/>
    </xf>
    <xf numFmtId="0" fontId="4" fillId="0" borderId="30" xfId="6" applyFont="1" applyFill="1" applyBorder="1" applyAlignment="1">
      <alignment horizontal="left" vertical="center" wrapText="1"/>
    </xf>
    <xf numFmtId="164" fontId="35" fillId="0" borderId="31" xfId="6" applyNumberFormat="1" applyFont="1" applyFill="1" applyBorder="1" applyAlignment="1">
      <alignment horizontal="center" vertical="center"/>
    </xf>
    <xf numFmtId="164" fontId="35" fillId="0" borderId="30" xfId="6" applyNumberFormat="1" applyFont="1" applyFill="1" applyBorder="1" applyAlignment="1">
      <alignment horizontal="center" vertical="center"/>
    </xf>
    <xf numFmtId="0" fontId="49" fillId="0" borderId="24" xfId="6" applyFont="1" applyFill="1" applyBorder="1" applyAlignment="1">
      <alignment horizontal="left" vertical="center" wrapText="1"/>
    </xf>
    <xf numFmtId="164" fontId="36" fillId="0" borderId="24" xfId="6" applyNumberFormat="1" applyFont="1" applyFill="1" applyBorder="1" applyAlignment="1">
      <alignment horizontal="center" vertical="center"/>
    </xf>
    <xf numFmtId="0" fontId="53" fillId="0" borderId="0" xfId="6" applyFont="1" applyBorder="1" applyAlignment="1">
      <alignment horizontal="left" vertical="top" wrapText="1"/>
    </xf>
    <xf numFmtId="0" fontId="41" fillId="0" borderId="0" xfId="6" applyFont="1" applyFill="1"/>
    <xf numFmtId="0" fontId="53" fillId="0" borderId="0" xfId="6" applyFont="1"/>
    <xf numFmtId="0" fontId="53" fillId="0" borderId="0" xfId="6" applyFont="1" applyBorder="1"/>
    <xf numFmtId="0" fontId="45" fillId="0" borderId="0" xfId="6" applyFont="1"/>
    <xf numFmtId="0" fontId="32" fillId="3" borderId="0" xfId="6" applyFont="1" applyFill="1" applyAlignment="1"/>
    <xf numFmtId="0" fontId="42" fillId="3" borderId="0" xfId="15" applyFont="1" applyFill="1" applyBorder="1" applyAlignment="1">
      <alignment horizontal="left"/>
    </xf>
    <xf numFmtId="0" fontId="28" fillId="3" borderId="0" xfId="6" applyFont="1" applyFill="1" applyAlignment="1"/>
    <xf numFmtId="0" fontId="19" fillId="3" borderId="0" xfId="6" applyFill="1"/>
    <xf numFmtId="0" fontId="28" fillId="3" borderId="0" xfId="6" applyFont="1" applyFill="1" applyAlignment="1">
      <alignment horizontal="center" vertical="center" wrapText="1"/>
    </xf>
    <xf numFmtId="49" fontId="44" fillId="3" borderId="6" xfId="6" applyNumberFormat="1" applyFont="1" applyFill="1" applyBorder="1" applyAlignment="1">
      <alignment horizontal="center" vertical="center" wrapText="1"/>
    </xf>
    <xf numFmtId="49" fontId="44" fillId="3" borderId="5" xfId="6" applyNumberFormat="1" applyFont="1" applyFill="1" applyBorder="1" applyAlignment="1">
      <alignment horizontal="center" vertical="center" wrapText="1"/>
    </xf>
    <xf numFmtId="49" fontId="44" fillId="3" borderId="32" xfId="6" applyNumberFormat="1" applyFont="1" applyFill="1" applyBorder="1" applyAlignment="1">
      <alignment horizontal="center" vertical="center" wrapText="1"/>
    </xf>
    <xf numFmtId="0" fontId="44" fillId="3" borderId="0" xfId="6" applyFont="1" applyFill="1" applyAlignment="1">
      <alignment horizontal="center" vertical="center" wrapText="1"/>
    </xf>
    <xf numFmtId="0" fontId="44" fillId="3" borderId="0" xfId="6" applyFont="1" applyFill="1" applyAlignment="1">
      <alignment vertical="center"/>
    </xf>
    <xf numFmtId="0" fontId="13" fillId="3" borderId="0" xfId="6" applyFont="1" applyFill="1" applyAlignment="1">
      <alignment vertical="center" wrapText="1"/>
    </xf>
    <xf numFmtId="0" fontId="28" fillId="3" borderId="0" xfId="6" applyFont="1" applyFill="1" applyAlignment="1">
      <alignment horizontal="center"/>
    </xf>
    <xf numFmtId="165" fontId="1" fillId="0" borderId="0" xfId="11" applyNumberFormat="1" applyFont="1" applyFill="1" applyBorder="1" applyProtection="1">
      <protection locked="0"/>
    </xf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applyNumberFormat="1" applyFont="1" applyFill="1" applyProtection="1">
      <protection locked="0"/>
    </xf>
    <xf numFmtId="0" fontId="38" fillId="0" borderId="0" xfId="14" applyFont="1" applyFill="1" applyAlignment="1">
      <alignment horizontal="center" vertical="top" wrapText="1"/>
    </xf>
    <xf numFmtId="0" fontId="5" fillId="0" borderId="6" xfId="8" applyFont="1" applyFill="1" applyBorder="1" applyAlignment="1">
      <alignment horizontal="center" vertical="center"/>
    </xf>
    <xf numFmtId="1" fontId="12" fillId="0" borderId="0" xfId="11" applyNumberFormat="1" applyFont="1" applyFill="1" applyBorder="1" applyAlignment="1" applyProtection="1">
      <alignment horizontal="center" vertical="center" wrapText="1"/>
    </xf>
    <xf numFmtId="1" fontId="14" fillId="0" borderId="6" xfId="11" applyNumberFormat="1" applyFont="1" applyFill="1" applyBorder="1" applyAlignment="1" applyProtection="1">
      <alignment horizontal="center" vertical="center" wrapText="1"/>
    </xf>
    <xf numFmtId="1" fontId="15" fillId="0" borderId="6" xfId="11" applyNumberFormat="1" applyFont="1" applyFill="1" applyBorder="1" applyAlignment="1" applyProtection="1">
      <alignment horizontal="center" vertical="center" wrapText="1"/>
    </xf>
    <xf numFmtId="1" fontId="11" fillId="0" borderId="6" xfId="11" applyNumberFormat="1" applyFont="1" applyFill="1" applyBorder="1" applyAlignment="1" applyProtection="1">
      <alignment horizontal="center" vertical="center" wrapText="1"/>
    </xf>
    <xf numFmtId="1" fontId="12" fillId="0" borderId="16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11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8" applyNumberFormat="1" applyFont="1" applyFill="1" applyBorder="1" applyAlignment="1">
      <alignment horizontal="center" vertical="center"/>
    </xf>
    <xf numFmtId="164" fontId="3" fillId="0" borderId="10" xfId="8" applyNumberFormat="1" applyFont="1" applyFill="1" applyBorder="1" applyAlignment="1">
      <alignment horizontal="center" vertical="center" wrapText="1"/>
    </xf>
    <xf numFmtId="165" fontId="5" fillId="0" borderId="10" xfId="8" applyNumberFormat="1" applyFont="1" applyFill="1" applyBorder="1" applyAlignment="1">
      <alignment horizontal="center" vertical="center"/>
    </xf>
    <xf numFmtId="164" fontId="5" fillId="0" borderId="10" xfId="8" applyNumberFormat="1" applyFont="1" applyFill="1" applyBorder="1" applyAlignment="1">
      <alignment horizontal="center" vertical="center"/>
    </xf>
    <xf numFmtId="164" fontId="3" fillId="0" borderId="6" xfId="9" applyNumberFormat="1" applyFont="1" applyFill="1" applyBorder="1" applyAlignment="1">
      <alignment horizontal="center" vertical="center" wrapText="1"/>
    </xf>
    <xf numFmtId="0" fontId="7" fillId="0" borderId="0" xfId="7" applyFont="1" applyFill="1" applyAlignment="1">
      <alignment vertical="center"/>
    </xf>
    <xf numFmtId="0" fontId="1" fillId="0" borderId="0" xfId="7" applyFont="1" applyFill="1" applyAlignment="1">
      <alignment horizontal="left" vertical="center"/>
    </xf>
    <xf numFmtId="164" fontId="9" fillId="0" borderId="10" xfId="8" applyNumberFormat="1" applyFont="1" applyFill="1" applyBorder="1" applyAlignment="1">
      <alignment horizontal="center" vertical="center" wrapText="1"/>
    </xf>
    <xf numFmtId="0" fontId="1" fillId="0" borderId="0" xfId="7" applyFill="1" applyAlignment="1">
      <alignment horizontal="center" vertical="center"/>
    </xf>
    <xf numFmtId="164" fontId="3" fillId="0" borderId="10" xfId="9" applyNumberFormat="1" applyFont="1" applyFill="1" applyBorder="1" applyAlignment="1">
      <alignment horizontal="center" vertical="center" wrapText="1"/>
    </xf>
    <xf numFmtId="3" fontId="58" fillId="0" borderId="6" xfId="11" applyNumberFormat="1" applyFont="1" applyFill="1" applyBorder="1" applyAlignment="1" applyProtection="1">
      <alignment horizontal="center" vertical="center"/>
      <protection locked="0"/>
    </xf>
    <xf numFmtId="3" fontId="3" fillId="0" borderId="10" xfId="9" applyNumberFormat="1" applyFont="1" applyFill="1" applyBorder="1" applyAlignment="1">
      <alignment horizontal="center" vertical="center" wrapText="1"/>
    </xf>
    <xf numFmtId="3" fontId="3" fillId="0" borderId="10" xfId="8" applyNumberFormat="1" applyFont="1" applyFill="1" applyBorder="1" applyAlignment="1">
      <alignment horizontal="center" vertical="center" wrapText="1"/>
    </xf>
    <xf numFmtId="3" fontId="5" fillId="0" borderId="10" xfId="8" applyNumberFormat="1" applyFont="1" applyFill="1" applyBorder="1" applyAlignment="1">
      <alignment horizontal="center" vertical="center"/>
    </xf>
    <xf numFmtId="164" fontId="55" fillId="0" borderId="6" xfId="8" applyNumberFormat="1" applyFont="1" applyFill="1" applyBorder="1" applyAlignment="1">
      <alignment horizontal="center" vertical="center" wrapText="1"/>
    </xf>
    <xf numFmtId="165" fontId="5" fillId="0" borderId="11" xfId="8" applyNumberFormat="1" applyFont="1" applyFill="1" applyBorder="1" applyAlignment="1">
      <alignment horizontal="center" vertical="center"/>
    </xf>
    <xf numFmtId="3" fontId="1" fillId="0" borderId="0" xfId="7" applyNumberFormat="1" applyFill="1"/>
    <xf numFmtId="165" fontId="3" fillId="0" borderId="10" xfId="9" applyNumberFormat="1" applyFont="1" applyFill="1" applyBorder="1" applyAlignment="1">
      <alignment horizontal="center" vertical="center" wrapText="1"/>
    </xf>
    <xf numFmtId="3" fontId="3" fillId="0" borderId="6" xfId="9" applyNumberFormat="1" applyFont="1" applyFill="1" applyBorder="1" applyAlignment="1">
      <alignment horizontal="center"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0" fontId="8" fillId="0" borderId="0" xfId="7" applyFont="1" applyFill="1"/>
    <xf numFmtId="49" fontId="5" fillId="0" borderId="6" xfId="8" applyNumberFormat="1" applyFont="1" applyFill="1" applyBorder="1" applyAlignment="1">
      <alignment horizontal="center" vertical="center"/>
    </xf>
    <xf numFmtId="0" fontId="1" fillId="0" borderId="0" xfId="7" applyFill="1" applyBorder="1"/>
    <xf numFmtId="1" fontId="3" fillId="0" borderId="6" xfId="8" applyNumberFormat="1" applyFont="1" applyFill="1" applyBorder="1" applyAlignment="1">
      <alignment horizontal="center" vertical="center" wrapText="1"/>
    </xf>
    <xf numFmtId="0" fontId="20" fillId="0" borderId="12" xfId="12" applyFont="1" applyFill="1" applyBorder="1" applyAlignment="1">
      <alignment vertical="center" wrapText="1"/>
    </xf>
    <xf numFmtId="3" fontId="32" fillId="0" borderId="6" xfId="16" applyNumberFormat="1" applyFont="1" applyFill="1" applyBorder="1" applyAlignment="1">
      <alignment horizontal="center" vertical="center" wrapText="1"/>
    </xf>
    <xf numFmtId="0" fontId="20" fillId="0" borderId="13" xfId="12" applyFont="1" applyFill="1" applyBorder="1" applyAlignment="1">
      <alignment vertical="center" wrapText="1"/>
    </xf>
    <xf numFmtId="3" fontId="32" fillId="0" borderId="14" xfId="16" applyNumberFormat="1" applyFont="1" applyFill="1" applyBorder="1" applyAlignment="1">
      <alignment horizontal="center" vertical="center" wrapText="1"/>
    </xf>
    <xf numFmtId="3" fontId="51" fillId="0" borderId="6" xfId="1" applyNumberFormat="1" applyFont="1" applyFill="1" applyBorder="1" applyAlignment="1">
      <alignment horizontal="center" vertical="center" wrapText="1"/>
    </xf>
    <xf numFmtId="3" fontId="57" fillId="0" borderId="5" xfId="16" applyNumberFormat="1" applyFont="1" applyFill="1" applyBorder="1" applyAlignment="1">
      <alignment horizontal="center" vertical="center"/>
    </xf>
    <xf numFmtId="3" fontId="51" fillId="0" borderId="14" xfId="1" applyNumberFormat="1" applyFont="1" applyFill="1" applyBorder="1" applyAlignment="1">
      <alignment horizontal="center" vertical="center" wrapText="1"/>
    </xf>
    <xf numFmtId="3" fontId="57" fillId="0" borderId="17" xfId="16" applyNumberFormat="1" applyFont="1" applyFill="1" applyBorder="1" applyAlignment="1">
      <alignment horizontal="center" vertical="center"/>
    </xf>
    <xf numFmtId="0" fontId="49" fillId="0" borderId="0" xfId="6" applyFont="1" applyFill="1" applyAlignment="1">
      <alignment vertical="top"/>
    </xf>
    <xf numFmtId="0" fontId="39" fillId="0" borderId="6" xfId="14" applyFont="1" applyFill="1" applyBorder="1" applyAlignment="1">
      <alignment horizontal="center" vertical="center" wrapText="1"/>
    </xf>
    <xf numFmtId="0" fontId="12" fillId="0" borderId="0" xfId="14" applyFont="1" applyFill="1" applyAlignment="1">
      <alignment horizontal="center" vertical="center"/>
    </xf>
    <xf numFmtId="0" fontId="12" fillId="0" borderId="6" xfId="14" applyNumberFormat="1" applyFont="1" applyFill="1" applyBorder="1" applyAlignment="1">
      <alignment horizontal="center" vertical="center" wrapText="1"/>
    </xf>
    <xf numFmtId="164" fontId="4" fillId="0" borderId="6" xfId="6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/>
    </xf>
    <xf numFmtId="3" fontId="20" fillId="0" borderId="6" xfId="6" applyNumberFormat="1" applyFont="1" applyFill="1" applyBorder="1" applyAlignment="1">
      <alignment horizontal="center" vertical="center"/>
    </xf>
    <xf numFmtId="165" fontId="20" fillId="0" borderId="0" xfId="14" applyNumberFormat="1" applyFont="1" applyFill="1" applyAlignment="1">
      <alignment horizontal="center" vertical="center"/>
    </xf>
    <xf numFmtId="164" fontId="1" fillId="0" borderId="0" xfId="14" applyNumberFormat="1" applyFont="1" applyFill="1" applyAlignment="1">
      <alignment vertical="center"/>
    </xf>
    <xf numFmtId="0" fontId="1" fillId="0" borderId="0" xfId="14" applyFont="1" applyFill="1"/>
    <xf numFmtId="49" fontId="44" fillId="3" borderId="7" xfId="6" applyNumberFormat="1" applyFont="1" applyFill="1" applyBorder="1" applyAlignment="1">
      <alignment horizontal="center" vertical="center" wrapText="1"/>
    </xf>
    <xf numFmtId="0" fontId="26" fillId="3" borderId="12" xfId="6" applyFont="1" applyFill="1" applyBorder="1" applyAlignment="1">
      <alignment horizontal="center" vertical="center" wrapText="1"/>
    </xf>
    <xf numFmtId="165" fontId="48" fillId="3" borderId="50" xfId="6" applyNumberFormat="1" applyFont="1" applyFill="1" applyBorder="1" applyAlignment="1">
      <alignment horizontal="center" vertical="center"/>
    </xf>
    <xf numFmtId="165" fontId="48" fillId="3" borderId="17" xfId="6" applyNumberFormat="1" applyFont="1" applyFill="1" applyBorder="1" applyAlignment="1">
      <alignment horizontal="center" vertical="center"/>
    </xf>
    <xf numFmtId="165" fontId="48" fillId="3" borderId="15" xfId="6" applyNumberFormat="1" applyFont="1" applyFill="1" applyBorder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65" fontId="4" fillId="0" borderId="0" xfId="14" applyNumberFormat="1" applyFont="1" applyFill="1" applyAlignment="1">
      <alignment horizontal="center" vertical="center"/>
    </xf>
    <xf numFmtId="164" fontId="11" fillId="0" borderId="0" xfId="14" applyNumberFormat="1" applyFont="1" applyFill="1" applyAlignment="1">
      <alignment vertical="center"/>
    </xf>
    <xf numFmtId="3" fontId="20" fillId="0" borderId="10" xfId="6" applyNumberFormat="1" applyFont="1" applyFill="1" applyBorder="1" applyAlignment="1">
      <alignment horizontal="center" vertical="center"/>
    </xf>
    <xf numFmtId="164" fontId="4" fillId="0" borderId="10" xfId="6" applyNumberFormat="1" applyFont="1" applyFill="1" applyBorder="1" applyAlignment="1">
      <alignment horizontal="center" vertical="center"/>
    </xf>
    <xf numFmtId="0" fontId="4" fillId="0" borderId="51" xfId="11" applyNumberFormat="1" applyFont="1" applyFill="1" applyBorder="1" applyAlignment="1" applyProtection="1">
      <alignment horizontal="left" vertical="center"/>
      <protection locked="0"/>
    </xf>
    <xf numFmtId="3" fontId="4" fillId="0" borderId="52" xfId="6" applyNumberFormat="1" applyFont="1" applyFill="1" applyBorder="1" applyAlignment="1">
      <alignment horizontal="center" vertical="center"/>
    </xf>
    <xf numFmtId="164" fontId="4" fillId="0" borderId="52" xfId="6" applyNumberFormat="1" applyFont="1" applyFill="1" applyBorder="1" applyAlignment="1">
      <alignment horizontal="center" vertical="center"/>
    </xf>
    <xf numFmtId="3" fontId="4" fillId="0" borderId="53" xfId="6" applyNumberFormat="1" applyFont="1" applyFill="1" applyBorder="1" applyAlignment="1">
      <alignment horizontal="center" vertical="center"/>
    </xf>
    <xf numFmtId="0" fontId="4" fillId="0" borderId="7" xfId="14" applyFont="1" applyFill="1" applyBorder="1" applyAlignment="1">
      <alignment horizontal="center" vertical="center" wrapText="1"/>
    </xf>
    <xf numFmtId="0" fontId="12" fillId="0" borderId="12" xfId="14" applyFont="1" applyFill="1" applyBorder="1" applyAlignment="1">
      <alignment horizontal="center" vertical="center" wrapText="1"/>
    </xf>
    <xf numFmtId="0" fontId="12" fillId="0" borderId="7" xfId="14" applyNumberFormat="1" applyFont="1" applyFill="1" applyBorder="1" applyAlignment="1">
      <alignment horizontal="center" vertical="center" wrapText="1"/>
    </xf>
    <xf numFmtId="0" fontId="20" fillId="0" borderId="38" xfId="11" applyNumberFormat="1" applyFont="1" applyFill="1" applyBorder="1" applyAlignment="1" applyProtection="1">
      <alignment horizontal="left" vertical="center"/>
      <protection locked="0"/>
    </xf>
    <xf numFmtId="3" fontId="4" fillId="0" borderId="54" xfId="6" applyNumberFormat="1" applyFont="1" applyFill="1" applyBorder="1" applyAlignment="1">
      <alignment horizontal="center" vertical="center"/>
    </xf>
    <xf numFmtId="0" fontId="20" fillId="0" borderId="12" xfId="11" applyNumberFormat="1" applyFont="1" applyFill="1" applyBorder="1" applyAlignment="1" applyProtection="1">
      <alignment horizontal="left" vertical="center"/>
      <protection locked="0"/>
    </xf>
    <xf numFmtId="3" fontId="4" fillId="0" borderId="7" xfId="6" applyNumberFormat="1" applyFont="1" applyFill="1" applyBorder="1" applyAlignment="1">
      <alignment horizontal="center" vertical="center"/>
    </xf>
    <xf numFmtId="0" fontId="20" fillId="0" borderId="13" xfId="11" applyNumberFormat="1" applyFont="1" applyFill="1" applyBorder="1" applyAlignment="1" applyProtection="1">
      <alignment horizontal="left" vertical="center"/>
      <protection locked="0"/>
    </xf>
    <xf numFmtId="3" fontId="20" fillId="0" borderId="14" xfId="6" applyNumberFormat="1" applyFont="1" applyFill="1" applyBorder="1" applyAlignment="1">
      <alignment horizontal="center" vertical="center"/>
    </xf>
    <xf numFmtId="164" fontId="4" fillId="0" borderId="14" xfId="6" applyNumberFormat="1" applyFont="1" applyFill="1" applyBorder="1" applyAlignment="1">
      <alignment horizontal="center" vertical="center"/>
    </xf>
    <xf numFmtId="3" fontId="4" fillId="0" borderId="15" xfId="6" applyNumberFormat="1" applyFont="1" applyFill="1" applyBorder="1" applyAlignment="1">
      <alignment horizontal="center" vertical="center"/>
    </xf>
    <xf numFmtId="1" fontId="3" fillId="0" borderId="10" xfId="8" applyNumberFormat="1" applyFont="1" applyFill="1" applyBorder="1" applyAlignment="1">
      <alignment horizontal="center" vertical="center" wrapText="1"/>
    </xf>
    <xf numFmtId="1" fontId="12" fillId="0" borderId="11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11" applyNumberFormat="1" applyFont="1" applyFill="1" applyBorder="1" applyAlignment="1" applyProtection="1">
      <alignment horizontal="center" vertical="center" wrapText="1"/>
      <protection locked="0"/>
    </xf>
    <xf numFmtId="1" fontId="14" fillId="3" borderId="6" xfId="11" applyNumberFormat="1" applyFont="1" applyFill="1" applyBorder="1" applyAlignment="1" applyProtection="1">
      <alignment horizontal="center" vertical="center" wrapText="1"/>
    </xf>
    <xf numFmtId="1" fontId="1" fillId="3" borderId="0" xfId="11" applyNumberFormat="1" applyFont="1" applyFill="1" applyBorder="1" applyProtection="1">
      <protection locked="0"/>
    </xf>
    <xf numFmtId="1" fontId="1" fillId="3" borderId="0" xfId="11" applyNumberFormat="1" applyFont="1" applyFill="1" applyProtection="1">
      <protection locked="0"/>
    </xf>
    <xf numFmtId="165" fontId="2" fillId="0" borderId="0" xfId="11" applyNumberFormat="1" applyFont="1" applyFill="1" applyAlignment="1" applyProtection="1">
      <protection locked="0"/>
    </xf>
    <xf numFmtId="165" fontId="2" fillId="0" borderId="1" xfId="11" applyNumberFormat="1" applyFont="1" applyFill="1" applyBorder="1" applyAlignment="1" applyProtection="1">
      <protection locked="0"/>
    </xf>
    <xf numFmtId="165" fontId="15" fillId="0" borderId="6" xfId="11" applyNumberFormat="1" applyFont="1" applyFill="1" applyBorder="1" applyAlignment="1" applyProtection="1">
      <alignment horizontal="center" vertical="center" wrapText="1"/>
    </xf>
    <xf numFmtId="165" fontId="1" fillId="0" borderId="0" xfId="11" applyNumberFormat="1" applyFont="1" applyFill="1" applyProtection="1">
      <protection locked="0"/>
    </xf>
    <xf numFmtId="1" fontId="2" fillId="3" borderId="0" xfId="11" applyNumberFormat="1" applyFont="1" applyFill="1" applyAlignment="1" applyProtection="1">
      <protection locked="0"/>
    </xf>
    <xf numFmtId="1" fontId="2" fillId="3" borderId="1" xfId="11" applyNumberFormat="1" applyFont="1" applyFill="1" applyBorder="1" applyAlignment="1" applyProtection="1">
      <protection locked="0"/>
    </xf>
    <xf numFmtId="1" fontId="6" fillId="3" borderId="0" xfId="11" applyNumberFormat="1" applyFont="1" applyFill="1" applyAlignment="1" applyProtection="1">
      <alignment horizontal="right"/>
      <protection locked="0"/>
    </xf>
    <xf numFmtId="1" fontId="11" fillId="3" borderId="0" xfId="11" applyNumberFormat="1" applyFont="1" applyFill="1" applyAlignment="1" applyProtection="1">
      <alignment horizontal="center"/>
      <protection locked="0"/>
    </xf>
    <xf numFmtId="1" fontId="11" fillId="3" borderId="0" xfId="11" applyNumberFormat="1" applyFont="1" applyFill="1" applyBorder="1" applyAlignment="1" applyProtection="1">
      <alignment horizontal="center"/>
      <protection locked="0"/>
    </xf>
    <xf numFmtId="165" fontId="12" fillId="3" borderId="0" xfId="11" applyNumberFormat="1" applyFont="1" applyFill="1" applyAlignment="1" applyProtection="1">
      <alignment vertical="center"/>
      <protection locked="0"/>
    </xf>
    <xf numFmtId="1" fontId="12" fillId="3" borderId="0" xfId="11" applyNumberFormat="1" applyFont="1" applyFill="1" applyAlignment="1" applyProtection="1">
      <alignment vertical="center"/>
      <protection locked="0"/>
    </xf>
    <xf numFmtId="1" fontId="6" fillId="0" borderId="36" xfId="11" applyNumberFormat="1" applyFont="1" applyFill="1" applyBorder="1" applyAlignment="1" applyProtection="1">
      <alignment horizontal="center"/>
    </xf>
    <xf numFmtId="1" fontId="6" fillId="3" borderId="36" xfId="11" applyNumberFormat="1" applyFont="1" applyFill="1" applyBorder="1" applyAlignment="1" applyProtection="1">
      <alignment horizontal="center"/>
    </xf>
    <xf numFmtId="165" fontId="6" fillId="0" borderId="36" xfId="11" applyNumberFormat="1" applyFont="1" applyFill="1" applyBorder="1" applyAlignment="1" applyProtection="1">
      <alignment horizontal="center"/>
    </xf>
    <xf numFmtId="3" fontId="3" fillId="3" borderId="52" xfId="11" applyNumberFormat="1" applyFont="1" applyFill="1" applyBorder="1" applyAlignment="1" applyProtection="1">
      <alignment horizontal="center" vertical="center"/>
      <protection locked="0"/>
    </xf>
    <xf numFmtId="164" fontId="3" fillId="3" borderId="52" xfId="11" applyNumberFormat="1" applyFont="1" applyFill="1" applyBorder="1" applyAlignment="1" applyProtection="1">
      <alignment horizontal="center" vertical="center"/>
      <protection locked="0"/>
    </xf>
    <xf numFmtId="165" fontId="3" fillId="3" borderId="52" xfId="11" applyNumberFormat="1" applyFont="1" applyFill="1" applyBorder="1" applyAlignment="1" applyProtection="1">
      <alignment horizontal="center" vertical="center"/>
      <protection locked="0"/>
    </xf>
    <xf numFmtId="1" fontId="3" fillId="3" borderId="52" xfId="11" applyNumberFormat="1" applyFont="1" applyFill="1" applyBorder="1" applyAlignment="1" applyProtection="1">
      <alignment horizontal="center" vertical="center"/>
      <protection locked="0"/>
    </xf>
    <xf numFmtId="1" fontId="12" fillId="3" borderId="55" xfId="11" applyNumberFormat="1" applyFont="1" applyFill="1" applyBorder="1" applyAlignment="1" applyProtection="1">
      <alignment horizontal="center" vertical="center" wrapText="1"/>
      <protection locked="0"/>
    </xf>
    <xf numFmtId="1" fontId="12" fillId="3" borderId="52" xfId="11" applyNumberFormat="1" applyFont="1" applyFill="1" applyBorder="1" applyAlignment="1" applyProtection="1">
      <alignment horizontal="center" vertical="center" wrapText="1"/>
      <protection locked="0"/>
    </xf>
    <xf numFmtId="1" fontId="12" fillId="3" borderId="56" xfId="11" applyNumberFormat="1" applyFont="1" applyFill="1" applyBorder="1" applyAlignment="1" applyProtection="1">
      <alignment horizontal="center" vertical="center" wrapText="1"/>
      <protection locked="0"/>
    </xf>
    <xf numFmtId="3" fontId="3" fillId="3" borderId="52" xfId="11" applyNumberFormat="1" applyFont="1" applyFill="1" applyBorder="1" applyAlignment="1" applyProtection="1">
      <alignment horizontal="center" vertical="center" wrapText="1"/>
      <protection locked="0"/>
    </xf>
    <xf numFmtId="165" fontId="3" fillId="3" borderId="52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52" xfId="13" applyNumberFormat="1" applyFont="1" applyFill="1" applyBorder="1" applyAlignment="1">
      <alignment horizontal="center" vertical="center" wrapText="1"/>
    </xf>
    <xf numFmtId="1" fontId="3" fillId="3" borderId="53" xfId="11" applyNumberFormat="1" applyFont="1" applyFill="1" applyBorder="1" applyAlignment="1" applyProtection="1">
      <alignment horizontal="center" vertical="center"/>
      <protection locked="0"/>
    </xf>
    <xf numFmtId="3" fontId="12" fillId="0" borderId="10" xfId="11" applyNumberFormat="1" applyFont="1" applyFill="1" applyBorder="1" applyAlignment="1" applyProtection="1">
      <alignment horizontal="center" vertical="center"/>
      <protection locked="0"/>
    </xf>
    <xf numFmtId="3" fontId="12" fillId="0" borderId="10" xfId="3" applyNumberFormat="1" applyFont="1" applyFill="1" applyBorder="1" applyAlignment="1">
      <alignment horizontal="center" vertical="center"/>
    </xf>
    <xf numFmtId="164" fontId="3" fillId="0" borderId="10" xfId="11" applyNumberFormat="1" applyFont="1" applyFill="1" applyBorder="1" applyAlignment="1" applyProtection="1">
      <alignment horizontal="center" vertical="center"/>
      <protection locked="0"/>
    </xf>
    <xf numFmtId="3" fontId="3" fillId="0" borderId="10" xfId="11" applyNumberFormat="1" applyFont="1" applyFill="1" applyBorder="1" applyAlignment="1" applyProtection="1">
      <alignment horizontal="center" vertical="center"/>
      <protection locked="0"/>
    </xf>
    <xf numFmtId="3" fontId="12" fillId="3" borderId="10" xfId="11" applyNumberFormat="1" applyFont="1" applyFill="1" applyBorder="1" applyAlignment="1" applyProtection="1">
      <alignment horizontal="center" vertical="center"/>
      <protection locked="0"/>
    </xf>
    <xf numFmtId="1" fontId="12" fillId="0" borderId="10" xfId="11" applyNumberFormat="1" applyFont="1" applyFill="1" applyBorder="1" applyAlignment="1" applyProtection="1">
      <alignment horizontal="center" vertical="center"/>
      <protection locked="0"/>
    </xf>
    <xf numFmtId="165" fontId="3" fillId="0" borderId="10" xfId="11" applyNumberFormat="1" applyFont="1" applyFill="1" applyBorder="1" applyAlignment="1" applyProtection="1">
      <alignment horizontal="center" vertical="center"/>
      <protection locked="0"/>
    </xf>
    <xf numFmtId="1" fontId="3" fillId="0" borderId="10" xfId="11" applyNumberFormat="1" applyFont="1" applyFill="1" applyBorder="1" applyAlignment="1" applyProtection="1">
      <alignment horizontal="center" vertical="center"/>
      <protection locked="0"/>
    </xf>
    <xf numFmtId="1" fontId="12" fillId="0" borderId="10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11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11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13" applyNumberFormat="1" applyFont="1" applyFill="1" applyBorder="1" applyAlignment="1">
      <alignment horizontal="center" vertical="center" wrapText="1"/>
    </xf>
    <xf numFmtId="1" fontId="12" fillId="0" borderId="10" xfId="3" applyNumberFormat="1" applyFont="1" applyFill="1" applyBorder="1" applyAlignment="1">
      <alignment horizontal="center" vertical="center"/>
    </xf>
    <xf numFmtId="1" fontId="12" fillId="0" borderId="10" xfId="13" applyNumberFormat="1" applyFont="1" applyFill="1" applyBorder="1" applyAlignment="1">
      <alignment horizontal="center" vertical="center" wrapText="1"/>
    </xf>
    <xf numFmtId="3" fontId="12" fillId="0" borderId="6" xfId="11" applyNumberFormat="1" applyFont="1" applyFill="1" applyBorder="1" applyAlignment="1" applyProtection="1">
      <alignment horizontal="center" vertical="center"/>
      <protection locked="0"/>
    </xf>
    <xf numFmtId="3" fontId="12" fillId="0" borderId="6" xfId="3" applyNumberFormat="1" applyFont="1" applyFill="1" applyBorder="1" applyAlignment="1">
      <alignment horizontal="center" vertical="center"/>
    </xf>
    <xf numFmtId="164" fontId="3" fillId="0" borderId="6" xfId="11" applyNumberFormat="1" applyFont="1" applyFill="1" applyBorder="1" applyAlignment="1" applyProtection="1">
      <alignment horizontal="center" vertical="center"/>
      <protection locked="0"/>
    </xf>
    <xf numFmtId="3" fontId="3" fillId="0" borderId="6" xfId="11" applyNumberFormat="1" applyFont="1" applyFill="1" applyBorder="1" applyAlignment="1" applyProtection="1">
      <alignment horizontal="center" vertical="center"/>
      <protection locked="0"/>
    </xf>
    <xf numFmtId="3" fontId="12" fillId="3" borderId="6" xfId="11" applyNumberFormat="1" applyFont="1" applyFill="1" applyBorder="1" applyAlignment="1" applyProtection="1">
      <alignment horizontal="center" vertical="center"/>
      <protection locked="0"/>
    </xf>
    <xf numFmtId="1" fontId="12" fillId="0" borderId="6" xfId="11" applyNumberFormat="1" applyFont="1" applyFill="1" applyBorder="1" applyAlignment="1" applyProtection="1">
      <alignment horizontal="center" vertical="center"/>
      <protection locked="0"/>
    </xf>
    <xf numFmtId="165" fontId="3" fillId="0" borderId="6" xfId="11" applyNumberFormat="1" applyFont="1" applyFill="1" applyBorder="1" applyAlignment="1" applyProtection="1">
      <alignment horizontal="center" vertical="center"/>
      <protection locked="0"/>
    </xf>
    <xf numFmtId="1" fontId="3" fillId="0" borderId="6" xfId="11" applyNumberFormat="1" applyFont="1" applyFill="1" applyBorder="1" applyAlignment="1" applyProtection="1">
      <alignment horizontal="center" vertical="center"/>
      <protection locked="0"/>
    </xf>
    <xf numFmtId="1" fontId="12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6" xfId="11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1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6" xfId="13" applyNumberFormat="1" applyFont="1" applyFill="1" applyBorder="1" applyAlignment="1">
      <alignment horizontal="center" vertical="center" wrapText="1"/>
    </xf>
    <xf numFmtId="1" fontId="12" fillId="0" borderId="6" xfId="3" applyNumberFormat="1" applyFont="1" applyFill="1" applyBorder="1" applyAlignment="1">
      <alignment horizontal="center" vertical="center"/>
    </xf>
    <xf numFmtId="1" fontId="12" fillId="0" borderId="6" xfId="13" applyNumberFormat="1" applyFont="1" applyFill="1" applyBorder="1" applyAlignment="1">
      <alignment horizontal="center" vertical="center" wrapText="1"/>
    </xf>
    <xf numFmtId="1" fontId="3" fillId="3" borderId="57" xfId="11" applyNumberFormat="1" applyFont="1" applyFill="1" applyBorder="1" applyAlignment="1" applyProtection="1">
      <alignment horizontal="center" vertical="center"/>
      <protection locked="0"/>
    </xf>
    <xf numFmtId="1" fontId="12" fillId="0" borderId="11" xfId="11" applyNumberFormat="1" applyFont="1" applyFill="1" applyBorder="1" applyProtection="1">
      <protection locked="0"/>
    </xf>
    <xf numFmtId="1" fontId="12" fillId="0" borderId="5" xfId="11" applyNumberFormat="1" applyFont="1" applyFill="1" applyBorder="1" applyProtection="1">
      <protection locked="0"/>
    </xf>
    <xf numFmtId="1" fontId="12" fillId="0" borderId="5" xfId="11" applyNumberFormat="1" applyFont="1" applyFill="1" applyBorder="1" applyAlignment="1" applyProtection="1">
      <alignment vertical="center"/>
      <protection locked="0"/>
    </xf>
    <xf numFmtId="1" fontId="12" fillId="0" borderId="5" xfId="11" applyNumberFormat="1" applyFont="1" applyFill="1" applyBorder="1" applyAlignment="1" applyProtection="1">
      <alignment horizontal="left"/>
      <protection locked="0"/>
    </xf>
    <xf numFmtId="3" fontId="3" fillId="3" borderId="51" xfId="11" applyNumberFormat="1" applyFont="1" applyFill="1" applyBorder="1" applyAlignment="1" applyProtection="1">
      <alignment horizontal="center" vertical="center"/>
      <protection locked="0"/>
    </xf>
    <xf numFmtId="3" fontId="12" fillId="0" borderId="38" xfId="11" applyNumberFormat="1" applyFont="1" applyFill="1" applyBorder="1" applyAlignment="1" applyProtection="1">
      <alignment horizontal="center" vertical="center"/>
      <protection locked="0"/>
    </xf>
    <xf numFmtId="1" fontId="3" fillId="0" borderId="54" xfId="11" applyNumberFormat="1" applyFont="1" applyFill="1" applyBorder="1" applyAlignment="1" applyProtection="1">
      <alignment horizontal="center" vertical="center"/>
      <protection locked="0"/>
    </xf>
    <xf numFmtId="3" fontId="12" fillId="0" borderId="12" xfId="11" applyNumberFormat="1" applyFont="1" applyFill="1" applyBorder="1" applyAlignment="1" applyProtection="1">
      <alignment horizontal="center" vertical="center"/>
      <protection locked="0"/>
    </xf>
    <xf numFmtId="1" fontId="3" fillId="0" borderId="7" xfId="11" applyNumberFormat="1" applyFont="1" applyFill="1" applyBorder="1" applyAlignment="1" applyProtection="1">
      <alignment horizontal="center" vertical="center"/>
      <protection locked="0"/>
    </xf>
    <xf numFmtId="3" fontId="12" fillId="0" borderId="13" xfId="11" applyNumberFormat="1" applyFont="1" applyFill="1" applyBorder="1" applyAlignment="1" applyProtection="1">
      <alignment horizontal="center" vertical="center"/>
      <protection locked="0"/>
    </xf>
    <xf numFmtId="3" fontId="12" fillId="0" borderId="14" xfId="3" applyNumberFormat="1" applyFont="1" applyFill="1" applyBorder="1" applyAlignment="1">
      <alignment horizontal="center" vertical="center"/>
    </xf>
    <xf numFmtId="164" fontId="3" fillId="0" borderId="14" xfId="11" applyNumberFormat="1" applyFont="1" applyFill="1" applyBorder="1" applyAlignment="1" applyProtection="1">
      <alignment horizontal="center" vertical="center"/>
      <protection locked="0"/>
    </xf>
    <xf numFmtId="3" fontId="3" fillId="0" borderId="14" xfId="11" applyNumberFormat="1" applyFont="1" applyFill="1" applyBorder="1" applyAlignment="1" applyProtection="1">
      <alignment horizontal="center" vertical="center"/>
      <protection locked="0"/>
    </xf>
    <xf numFmtId="3" fontId="12" fillId="0" borderId="14" xfId="11" applyNumberFormat="1" applyFont="1" applyFill="1" applyBorder="1" applyAlignment="1" applyProtection="1">
      <alignment horizontal="center" vertical="center"/>
      <protection locked="0"/>
    </xf>
    <xf numFmtId="3" fontId="12" fillId="3" borderId="14" xfId="11" applyNumberFormat="1" applyFont="1" applyFill="1" applyBorder="1" applyAlignment="1" applyProtection="1">
      <alignment horizontal="center" vertical="center"/>
      <protection locked="0"/>
    </xf>
    <xf numFmtId="1" fontId="12" fillId="0" borderId="14" xfId="11" applyNumberFormat="1" applyFont="1" applyFill="1" applyBorder="1" applyAlignment="1" applyProtection="1">
      <alignment horizontal="center" vertical="center"/>
      <protection locked="0"/>
    </xf>
    <xf numFmtId="165" fontId="3" fillId="0" borderId="14" xfId="11" applyNumberFormat="1" applyFont="1" applyFill="1" applyBorder="1" applyAlignment="1" applyProtection="1">
      <alignment horizontal="center" vertical="center"/>
      <protection locked="0"/>
    </xf>
    <xf numFmtId="1" fontId="3" fillId="0" borderId="14" xfId="11" applyNumberFormat="1" applyFont="1" applyFill="1" applyBorder="1" applyAlignment="1" applyProtection="1">
      <alignment horizontal="center" vertical="center"/>
      <protection locked="0"/>
    </xf>
    <xf numFmtId="1" fontId="12" fillId="0" borderId="1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14" xfId="1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1" applyNumberFormat="1" applyFont="1" applyFill="1" applyBorder="1" applyAlignment="1" applyProtection="1">
      <alignment horizontal="center" vertical="center" wrapText="1"/>
      <protection locked="0"/>
    </xf>
    <xf numFmtId="3" fontId="3" fillId="0" borderId="1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14" xfId="13" applyNumberFormat="1" applyFont="1" applyFill="1" applyBorder="1" applyAlignment="1">
      <alignment horizontal="center" vertical="center" wrapText="1"/>
    </xf>
    <xf numFmtId="1" fontId="12" fillId="0" borderId="14" xfId="3" applyNumberFormat="1" applyFont="1" applyFill="1" applyBorder="1" applyAlignment="1">
      <alignment horizontal="center" vertical="center"/>
    </xf>
    <xf numFmtId="1" fontId="12" fillId="0" borderId="14" xfId="13" applyNumberFormat="1" applyFont="1" applyFill="1" applyBorder="1" applyAlignment="1">
      <alignment horizontal="center" vertical="center" wrapText="1"/>
    </xf>
    <xf numFmtId="1" fontId="3" fillId="0" borderId="15" xfId="11" applyNumberFormat="1" applyFont="1" applyFill="1" applyBorder="1" applyAlignment="1" applyProtection="1">
      <alignment horizontal="center" vertical="center"/>
      <protection locked="0"/>
    </xf>
    <xf numFmtId="0" fontId="25" fillId="0" borderId="36" xfId="16" applyFont="1" applyFill="1" applyBorder="1" applyAlignment="1">
      <alignment horizontal="center" vertical="center" wrapText="1"/>
    </xf>
    <xf numFmtId="14" fontId="25" fillId="0" borderId="59" xfId="1" applyNumberFormat="1" applyFont="1" applyFill="1" applyBorder="1" applyAlignment="1">
      <alignment horizontal="center" vertical="center" wrapText="1"/>
    </xf>
    <xf numFmtId="0" fontId="32" fillId="0" borderId="38" xfId="16" applyFont="1" applyFill="1" applyBorder="1" applyAlignment="1">
      <alignment horizontal="left" vertical="center" wrapText="1"/>
    </xf>
    <xf numFmtId="3" fontId="51" fillId="0" borderId="10" xfId="1" applyNumberFormat="1" applyFont="1" applyFill="1" applyBorder="1" applyAlignment="1">
      <alignment horizontal="center" vertical="center" wrapText="1"/>
    </xf>
    <xf numFmtId="3" fontId="57" fillId="0" borderId="11" xfId="16" applyNumberFormat="1" applyFont="1" applyFill="1" applyBorder="1" applyAlignment="1">
      <alignment horizontal="center" vertical="center"/>
    </xf>
    <xf numFmtId="164" fontId="31" fillId="0" borderId="54" xfId="16" applyNumberFormat="1" applyFont="1" applyFill="1" applyBorder="1" applyAlignment="1">
      <alignment horizontal="center" vertical="center" wrapText="1"/>
    </xf>
    <xf numFmtId="0" fontId="25" fillId="0" borderId="51" xfId="16" applyFont="1" applyFill="1" applyBorder="1" applyAlignment="1">
      <alignment horizontal="center" vertical="center" wrapText="1"/>
    </xf>
    <xf numFmtId="3" fontId="25" fillId="0" borderId="52" xfId="16" applyNumberFormat="1" applyFont="1" applyFill="1" applyBorder="1" applyAlignment="1">
      <alignment horizontal="center" vertical="center"/>
    </xf>
    <xf numFmtId="3" fontId="56" fillId="0" borderId="52" xfId="16" applyNumberFormat="1" applyFont="1" applyFill="1" applyBorder="1" applyAlignment="1">
      <alignment horizontal="center" vertical="center"/>
    </xf>
    <xf numFmtId="3" fontId="56" fillId="0" borderId="56" xfId="16" applyNumberFormat="1" applyFont="1" applyFill="1" applyBorder="1" applyAlignment="1">
      <alignment horizontal="center" vertical="center"/>
    </xf>
    <xf numFmtId="164" fontId="25" fillId="0" borderId="53" xfId="16" applyNumberFormat="1" applyFont="1" applyFill="1" applyBorder="1" applyAlignment="1">
      <alignment horizontal="center" vertical="center" wrapText="1"/>
    </xf>
    <xf numFmtId="0" fontId="21" fillId="0" borderId="36" xfId="16" applyFont="1" applyFill="1" applyBorder="1" applyAlignment="1">
      <alignment horizontal="center" vertical="center" wrapText="1"/>
    </xf>
    <xf numFmtId="0" fontId="21" fillId="0" borderId="59" xfId="16" applyFont="1" applyFill="1" applyBorder="1" applyAlignment="1">
      <alignment horizontal="center" vertical="center" wrapText="1"/>
    </xf>
    <xf numFmtId="0" fontId="20" fillId="0" borderId="38" xfId="12" applyFont="1" applyFill="1" applyBorder="1" applyAlignment="1">
      <alignment vertical="center" wrapText="1"/>
    </xf>
    <xf numFmtId="3" fontId="32" fillId="0" borderId="10" xfId="16" applyNumberFormat="1" applyFont="1" applyFill="1" applyBorder="1" applyAlignment="1">
      <alignment horizontal="center" vertical="center" wrapText="1"/>
    </xf>
    <xf numFmtId="3" fontId="31" fillId="0" borderId="10" xfId="16" applyNumberFormat="1" applyFont="1" applyFill="1" applyBorder="1" applyAlignment="1">
      <alignment horizontal="center" vertical="center"/>
    </xf>
    <xf numFmtId="164" fontId="31" fillId="0" borderId="54" xfId="16" applyNumberFormat="1" applyFont="1" applyFill="1" applyBorder="1" applyAlignment="1">
      <alignment horizontal="center" vertical="center"/>
    </xf>
    <xf numFmtId="0" fontId="33" fillId="0" borderId="51" xfId="16" applyFont="1" applyFill="1" applyBorder="1" applyAlignment="1">
      <alignment horizontal="center" vertical="center" wrapText="1"/>
    </xf>
    <xf numFmtId="3" fontId="33" fillId="0" borderId="52" xfId="16" applyNumberFormat="1" applyFont="1" applyFill="1" applyBorder="1" applyAlignment="1">
      <alignment horizontal="center" vertical="center"/>
    </xf>
    <xf numFmtId="164" fontId="33" fillId="0" borderId="53" xfId="16" applyNumberFormat="1" applyFont="1" applyFill="1" applyBorder="1" applyAlignment="1">
      <alignment horizontal="center" vertical="center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6" applyFont="1" applyFill="1" applyBorder="1" applyAlignment="1">
      <alignment horizontal="center" vertical="center" wrapText="1"/>
    </xf>
    <xf numFmtId="0" fontId="52" fillId="0" borderId="0" xfId="6" applyFont="1" applyAlignment="1">
      <alignment horizontal="center" vertical="center" wrapText="1"/>
    </xf>
    <xf numFmtId="0" fontId="42" fillId="0" borderId="33" xfId="15" applyFont="1" applyFill="1" applyBorder="1" applyAlignment="1">
      <alignment horizontal="center" vertical="center" wrapText="1"/>
    </xf>
    <xf numFmtId="0" fontId="33" fillId="3" borderId="0" xfId="6" applyFont="1" applyFill="1" applyBorder="1" applyAlignment="1">
      <alignment horizontal="center" vertical="center" wrapText="1"/>
    </xf>
    <xf numFmtId="0" fontId="37" fillId="3" borderId="0" xfId="6" applyFont="1" applyFill="1" applyBorder="1" applyAlignment="1">
      <alignment horizontal="center" vertical="center" wrapText="1"/>
    </xf>
    <xf numFmtId="0" fontId="43" fillId="3" borderId="0" xfId="6" applyFont="1" applyFill="1" applyBorder="1" applyAlignment="1">
      <alignment horizontal="right"/>
    </xf>
    <xf numFmtId="0" fontId="47" fillId="3" borderId="5" xfId="6" applyFont="1" applyFill="1" applyBorder="1" applyAlignment="1">
      <alignment horizontal="center" vertical="center" wrapText="1"/>
    </xf>
    <xf numFmtId="0" fontId="47" fillId="3" borderId="4" xfId="6" applyFont="1" applyFill="1" applyBorder="1" applyAlignment="1">
      <alignment horizontal="center" vertical="center" wrapText="1"/>
    </xf>
    <xf numFmtId="0" fontId="47" fillId="3" borderId="20" xfId="6" applyFont="1" applyFill="1" applyBorder="1" applyAlignment="1">
      <alignment horizontal="center" vertical="center" wrapText="1"/>
    </xf>
    <xf numFmtId="0" fontId="47" fillId="3" borderId="6" xfId="6" applyFont="1" applyFill="1" applyBorder="1" applyAlignment="1">
      <alignment horizontal="center" vertical="center" wrapText="1"/>
    </xf>
    <xf numFmtId="0" fontId="47" fillId="3" borderId="7" xfId="6" applyFont="1" applyFill="1" applyBorder="1" applyAlignment="1">
      <alignment horizontal="center" vertical="center" wrapText="1"/>
    </xf>
    <xf numFmtId="0" fontId="26" fillId="3" borderId="37" xfId="6" applyFont="1" applyFill="1" applyBorder="1" applyAlignment="1">
      <alignment horizontal="center" vertical="center" wrapText="1"/>
    </xf>
    <xf numFmtId="0" fontId="26" fillId="3" borderId="38" xfId="6" applyFont="1" applyFill="1" applyBorder="1" applyAlignment="1">
      <alignment horizontal="center" vertical="center" wrapText="1"/>
    </xf>
    <xf numFmtId="0" fontId="27" fillId="3" borderId="47" xfId="6" applyFont="1" applyFill="1" applyBorder="1" applyAlignment="1">
      <alignment horizontal="center" vertical="center" wrapText="1"/>
    </xf>
    <xf numFmtId="0" fontId="27" fillId="3" borderId="48" xfId="6" applyFont="1" applyFill="1" applyBorder="1" applyAlignment="1">
      <alignment horizontal="center" vertical="center" wrapText="1"/>
    </xf>
    <xf numFmtId="0" fontId="27" fillId="3" borderId="49" xfId="6" applyFont="1" applyFill="1" applyBorder="1" applyAlignment="1">
      <alignment horizontal="center" vertical="center" wrapText="1"/>
    </xf>
    <xf numFmtId="0" fontId="27" fillId="3" borderId="39" xfId="6" applyFont="1" applyFill="1" applyBorder="1" applyAlignment="1">
      <alignment horizontal="center" vertical="center" wrapText="1"/>
    </xf>
    <xf numFmtId="0" fontId="27" fillId="3" borderId="40" xfId="6" applyFont="1" applyFill="1" applyBorder="1" applyAlignment="1">
      <alignment horizontal="center" vertical="center" wrapText="1"/>
    </xf>
    <xf numFmtId="0" fontId="38" fillId="0" borderId="0" xfId="14" applyFont="1" applyFill="1" applyAlignment="1">
      <alignment horizontal="center" vertical="top" wrapText="1"/>
    </xf>
    <xf numFmtId="0" fontId="38" fillId="0" borderId="41" xfId="14" applyFont="1" applyFill="1" applyBorder="1" applyAlignment="1">
      <alignment horizontal="center" vertical="top" wrapText="1"/>
    </xf>
    <xf numFmtId="0" fontId="38" fillId="0" borderId="12" xfId="14" applyFont="1" applyFill="1" applyBorder="1" applyAlignment="1">
      <alignment horizontal="center" vertical="top" wrapText="1"/>
    </xf>
    <xf numFmtId="0" fontId="39" fillId="0" borderId="39" xfId="14" applyFont="1" applyFill="1" applyBorder="1" applyAlignment="1">
      <alignment horizontal="center" vertical="center" wrapText="1"/>
    </xf>
    <xf numFmtId="0" fontId="39" fillId="0" borderId="6" xfId="14" applyFont="1" applyFill="1" applyBorder="1" applyAlignment="1">
      <alignment horizontal="center" vertical="center" wrapText="1"/>
    </xf>
    <xf numFmtId="0" fontId="39" fillId="0" borderId="40" xfId="14" applyFont="1" applyFill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37" xfId="16" applyFont="1" applyFill="1" applyBorder="1" applyAlignment="1">
      <alignment horizontal="center"/>
    </xf>
    <xf numFmtId="0" fontId="24" fillId="0" borderId="58" xfId="16" applyFont="1" applyFill="1" applyBorder="1" applyAlignment="1">
      <alignment horizontal="center"/>
    </xf>
    <xf numFmtId="2" fontId="25" fillId="0" borderId="39" xfId="16" applyNumberFormat="1" applyFont="1" applyFill="1" applyBorder="1" applyAlignment="1">
      <alignment horizontal="center" vertical="center" wrapText="1"/>
    </xf>
    <xf numFmtId="2" fontId="25" fillId="0" borderId="36" xfId="16" applyNumberFormat="1" applyFont="1" applyFill="1" applyBorder="1" applyAlignment="1">
      <alignment horizontal="center" vertical="center" wrapText="1"/>
    </xf>
    <xf numFmtId="0" fontId="25" fillId="0" borderId="39" xfId="16" applyFont="1" applyFill="1" applyBorder="1" applyAlignment="1">
      <alignment horizontal="center" vertical="center" wrapText="1"/>
    </xf>
    <xf numFmtId="0" fontId="25" fillId="0" borderId="36" xfId="16" applyFont="1" applyFill="1" applyBorder="1" applyAlignment="1">
      <alignment horizontal="center" vertical="center" wrapText="1"/>
    </xf>
    <xf numFmtId="14" fontId="25" fillId="0" borderId="39" xfId="1" applyNumberFormat="1" applyFont="1" applyFill="1" applyBorder="1" applyAlignment="1">
      <alignment horizontal="center" vertical="center" wrapText="1"/>
    </xf>
    <xf numFmtId="14" fontId="25" fillId="0" borderId="40" xfId="1" applyNumberFormat="1" applyFont="1" applyFill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41" xfId="16" applyFont="1" applyFill="1" applyBorder="1" applyAlignment="1">
      <alignment horizontal="center"/>
    </xf>
    <xf numFmtId="0" fontId="24" fillId="0" borderId="60" xfId="16" applyFont="1" applyFill="1" applyBorder="1" applyAlignment="1">
      <alignment horizontal="center"/>
    </xf>
    <xf numFmtId="0" fontId="21" fillId="0" borderId="39" xfId="16" applyFont="1" applyFill="1" applyBorder="1" applyAlignment="1">
      <alignment horizontal="center" vertical="center" wrapText="1"/>
    </xf>
    <xf numFmtId="0" fontId="21" fillId="0" borderId="36" xfId="16" applyFont="1" applyFill="1" applyBorder="1" applyAlignment="1">
      <alignment horizontal="center" vertical="center" wrapText="1"/>
    </xf>
    <xf numFmtId="0" fontId="21" fillId="0" borderId="40" xfId="16" applyFont="1" applyFill="1" applyBorder="1" applyAlignment="1">
      <alignment horizontal="center" vertical="center" wrapText="1"/>
    </xf>
    <xf numFmtId="0" fontId="39" fillId="0" borderId="0" xfId="9" applyFont="1" applyFill="1" applyAlignment="1">
      <alignment horizontal="center"/>
    </xf>
    <xf numFmtId="0" fontId="39" fillId="0" borderId="1" xfId="8" applyFont="1" applyFill="1" applyBorder="1" applyAlignment="1">
      <alignment horizontal="center" vertical="top" wrapText="1"/>
    </xf>
    <xf numFmtId="0" fontId="3" fillId="0" borderId="6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9" fillId="0" borderId="42" xfId="7" applyFont="1" applyFill="1" applyBorder="1" applyAlignment="1">
      <alignment horizontal="left" vertical="center" wrapText="1"/>
    </xf>
    <xf numFmtId="165" fontId="5" fillId="0" borderId="5" xfId="8" applyNumberFormat="1" applyFont="1" applyFill="1" applyBorder="1" applyAlignment="1">
      <alignment horizontal="center" vertical="center"/>
    </xf>
    <xf numFmtId="165" fontId="5" fillId="0" borderId="8" xfId="8" applyNumberFormat="1" applyFont="1" applyFill="1" applyBorder="1" applyAlignment="1">
      <alignment horizontal="center" vertical="center"/>
    </xf>
    <xf numFmtId="0" fontId="40" fillId="0" borderId="42" xfId="8" applyFont="1" applyFill="1" applyBorder="1" applyAlignment="1">
      <alignment horizontal="center"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/>
    </xf>
    <xf numFmtId="0" fontId="5" fillId="0" borderId="8" xfId="8" applyFont="1" applyFill="1" applyBorder="1" applyAlignment="1">
      <alignment horizontal="center" vertical="center"/>
    </xf>
    <xf numFmtId="1" fontId="1" fillId="0" borderId="36" xfId="11" applyNumberFormat="1" applyFont="1" applyFill="1" applyBorder="1" applyAlignment="1" applyProtection="1">
      <alignment horizontal="center"/>
    </xf>
    <xf numFmtId="1" fontId="1" fillId="0" borderId="43" xfId="11" applyNumberFormat="1" applyFont="1" applyFill="1" applyBorder="1" applyAlignment="1" applyProtection="1">
      <alignment horizontal="center"/>
    </xf>
    <xf numFmtId="1" fontId="1" fillId="0" borderId="10" xfId="11" applyNumberFormat="1" applyFont="1" applyFill="1" applyBorder="1" applyAlignment="1" applyProtection="1">
      <alignment horizontal="center"/>
    </xf>
    <xf numFmtId="1" fontId="12" fillId="0" borderId="6" xfId="11" applyNumberFormat="1" applyFont="1" applyFill="1" applyBorder="1" applyAlignment="1" applyProtection="1">
      <alignment horizontal="center" vertical="center" wrapText="1"/>
    </xf>
    <xf numFmtId="1" fontId="12" fillId="0" borderId="36" xfId="11" applyNumberFormat="1" applyFont="1" applyFill="1" applyBorder="1" applyAlignment="1" applyProtection="1">
      <alignment horizontal="center" vertical="center" wrapText="1"/>
    </xf>
    <xf numFmtId="1" fontId="12" fillId="0" borderId="44" xfId="11" applyNumberFormat="1" applyFont="1" applyFill="1" applyBorder="1" applyAlignment="1" applyProtection="1">
      <alignment horizontal="center" vertical="center" wrapText="1"/>
    </xf>
    <xf numFmtId="1" fontId="12" fillId="0" borderId="42" xfId="11" applyNumberFormat="1" applyFont="1" applyFill="1" applyBorder="1" applyAlignment="1" applyProtection="1">
      <alignment horizontal="center" vertical="center" wrapText="1"/>
    </xf>
    <xf numFmtId="1" fontId="12" fillId="0" borderId="45" xfId="11" applyNumberFormat="1" applyFont="1" applyFill="1" applyBorder="1" applyAlignment="1" applyProtection="1">
      <alignment horizontal="center" vertical="center" wrapText="1"/>
    </xf>
    <xf numFmtId="1" fontId="12" fillId="0" borderId="16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Border="1" applyAlignment="1" applyProtection="1">
      <alignment horizontal="center" vertical="center" wrapText="1"/>
    </xf>
    <xf numFmtId="1" fontId="12" fillId="0" borderId="46" xfId="11" applyNumberFormat="1" applyFont="1" applyFill="1" applyBorder="1" applyAlignment="1" applyProtection="1">
      <alignment horizontal="center" vertical="center" wrapText="1"/>
    </xf>
    <xf numFmtId="1" fontId="12" fillId="0" borderId="11" xfId="11" applyNumberFormat="1" applyFont="1" applyFill="1" applyBorder="1" applyAlignment="1" applyProtection="1">
      <alignment horizontal="center" vertical="center" wrapText="1"/>
    </xf>
    <xf numFmtId="1" fontId="12" fillId="0" borderId="1" xfId="11" applyNumberFormat="1" applyFont="1" applyFill="1" applyBorder="1" applyAlignment="1" applyProtection="1">
      <alignment horizontal="center" vertical="center" wrapText="1"/>
    </xf>
    <xf numFmtId="1" fontId="12" fillId="0" borderId="9" xfId="11" applyNumberFormat="1" applyFont="1" applyFill="1" applyBorder="1" applyAlignment="1" applyProtection="1">
      <alignment horizontal="center" vertical="center" wrapText="1"/>
    </xf>
    <xf numFmtId="1" fontId="13" fillId="0" borderId="44" xfId="11" applyNumberFormat="1" applyFont="1" applyFill="1" applyBorder="1" applyAlignment="1" applyProtection="1">
      <alignment horizontal="center" vertical="center" wrapText="1"/>
    </xf>
    <xf numFmtId="1" fontId="13" fillId="0" borderId="42" xfId="11" applyNumberFormat="1" applyFont="1" applyFill="1" applyBorder="1" applyAlignment="1" applyProtection="1">
      <alignment horizontal="center" vertical="center" wrapText="1"/>
    </xf>
    <xf numFmtId="1" fontId="13" fillId="0" borderId="45" xfId="11" applyNumberFormat="1" applyFont="1" applyFill="1" applyBorder="1" applyAlignment="1" applyProtection="1">
      <alignment horizontal="center" vertical="center" wrapText="1"/>
    </xf>
    <xf numFmtId="1" fontId="13" fillId="0" borderId="16" xfId="11" applyNumberFormat="1" applyFont="1" applyFill="1" applyBorder="1" applyAlignment="1" applyProtection="1">
      <alignment horizontal="center" vertical="center" wrapText="1"/>
    </xf>
    <xf numFmtId="1" fontId="13" fillId="0" borderId="0" xfId="11" applyNumberFormat="1" applyFont="1" applyFill="1" applyBorder="1" applyAlignment="1" applyProtection="1">
      <alignment horizontal="center" vertical="center" wrapText="1"/>
    </xf>
    <xf numFmtId="1" fontId="13" fillId="0" borderId="46" xfId="11" applyNumberFormat="1" applyFont="1" applyFill="1" applyBorder="1" applyAlignment="1" applyProtection="1">
      <alignment horizontal="center" vertical="center" wrapText="1"/>
    </xf>
    <xf numFmtId="1" fontId="13" fillId="0" borderId="11" xfId="11" applyNumberFormat="1" applyFont="1" applyFill="1" applyBorder="1" applyAlignment="1" applyProtection="1">
      <alignment horizontal="center" vertical="center" wrapText="1"/>
    </xf>
    <xf numFmtId="1" fontId="13" fillId="0" borderId="1" xfId="11" applyNumberFormat="1" applyFont="1" applyFill="1" applyBorder="1" applyAlignment="1" applyProtection="1">
      <alignment horizontal="center" vertical="center" wrapText="1"/>
    </xf>
    <xf numFmtId="1" fontId="13" fillId="0" borderId="9" xfId="11" applyNumberFormat="1" applyFont="1" applyFill="1" applyBorder="1" applyAlignment="1" applyProtection="1">
      <alignment horizontal="center" vertical="center" wrapText="1"/>
    </xf>
    <xf numFmtId="1" fontId="14" fillId="0" borderId="6" xfId="11" applyNumberFormat="1" applyFont="1" applyFill="1" applyBorder="1" applyAlignment="1" applyProtection="1">
      <alignment horizontal="center" vertical="center" wrapText="1"/>
    </xf>
    <xf numFmtId="1" fontId="14" fillId="0" borderId="36" xfId="11" applyNumberFormat="1" applyFont="1" applyFill="1" applyBorder="1" applyAlignment="1" applyProtection="1">
      <alignment horizontal="center" vertical="center" wrapText="1"/>
    </xf>
    <xf numFmtId="1" fontId="14" fillId="0" borderId="10" xfId="11" applyNumberFormat="1" applyFont="1" applyFill="1" applyBorder="1" applyAlignment="1" applyProtection="1">
      <alignment horizontal="center" vertical="center" wrapText="1"/>
    </xf>
    <xf numFmtId="1" fontId="14" fillId="3" borderId="36" xfId="11" applyNumberFormat="1" applyFont="1" applyFill="1" applyBorder="1" applyAlignment="1" applyProtection="1">
      <alignment horizontal="center" vertical="center" wrapText="1"/>
    </xf>
    <xf numFmtId="1" fontId="14" fillId="3" borderId="10" xfId="11" applyNumberFormat="1" applyFont="1" applyFill="1" applyBorder="1" applyAlignment="1" applyProtection="1">
      <alignment horizontal="center" vertical="center" wrapText="1"/>
    </xf>
    <xf numFmtId="1" fontId="15" fillId="0" borderId="6" xfId="11" applyNumberFormat="1" applyFont="1" applyFill="1" applyBorder="1" applyAlignment="1" applyProtection="1">
      <alignment horizontal="center" vertical="center" wrapText="1"/>
    </xf>
    <xf numFmtId="1" fontId="14" fillId="3" borderId="6" xfId="11" applyNumberFormat="1" applyFont="1" applyFill="1" applyBorder="1" applyAlignment="1" applyProtection="1">
      <alignment horizontal="center" vertical="center" wrapText="1"/>
    </xf>
    <xf numFmtId="1" fontId="15" fillId="0" borderId="5" xfId="11" applyNumberFormat="1" applyFont="1" applyFill="1" applyBorder="1" applyAlignment="1" applyProtection="1">
      <alignment horizontal="center" vertical="center" wrapText="1"/>
    </xf>
    <xf numFmtId="1" fontId="15" fillId="0" borderId="8" xfId="11" applyNumberFormat="1" applyFont="1" applyFill="1" applyBorder="1" applyAlignment="1" applyProtection="1">
      <alignment horizontal="center" vertical="center" wrapText="1"/>
    </xf>
    <xf numFmtId="1" fontId="38" fillId="0" borderId="0" xfId="11" applyNumberFormat="1" applyFont="1" applyFill="1" applyAlignment="1" applyProtection="1">
      <alignment horizontal="center"/>
      <protection locked="0"/>
    </xf>
    <xf numFmtId="1" fontId="38" fillId="0" borderId="1" xfId="11" applyNumberFormat="1" applyFont="1" applyFill="1" applyBorder="1" applyAlignment="1" applyProtection="1">
      <alignment horizontal="center"/>
      <protection locked="0"/>
    </xf>
    <xf numFmtId="1" fontId="11" fillId="0" borderId="36" xfId="11" applyNumberFormat="1" applyFont="1" applyFill="1" applyBorder="1" applyAlignment="1" applyProtection="1">
      <alignment horizontal="center" vertical="center" wrapText="1"/>
    </xf>
    <xf numFmtId="1" fontId="11" fillId="0" borderId="10" xfId="11" applyNumberFormat="1" applyFont="1" applyFill="1" applyBorder="1" applyAlignment="1" applyProtection="1">
      <alignment horizontal="center" vertical="center" wrapText="1"/>
    </xf>
    <xf numFmtId="1" fontId="11" fillId="0" borderId="6" xfId="11" applyNumberFormat="1" applyFont="1" applyFill="1" applyBorder="1" applyAlignment="1" applyProtection="1">
      <alignment horizontal="center" vertical="center" wrapText="1"/>
    </xf>
    <xf numFmtId="1" fontId="12" fillId="0" borderId="8" xfId="11" applyNumberFormat="1" applyFont="1" applyFill="1" applyBorder="1" applyAlignment="1" applyProtection="1">
      <alignment horizontal="center" vertical="center" wrapText="1"/>
    </xf>
    <xf numFmtId="1" fontId="12" fillId="0" borderId="16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1" applyNumberFormat="1" applyFont="1" applyFill="1" applyBorder="1" applyAlignment="1" applyProtection="1">
      <alignment horizontal="center" vertical="center" wrapText="1"/>
    </xf>
    <xf numFmtId="1" fontId="12" fillId="0" borderId="4" xfId="11" applyNumberFormat="1" applyFont="1" applyFill="1" applyBorder="1" applyAlignment="1" applyProtection="1">
      <alignment horizontal="center" vertical="center" wrapText="1"/>
    </xf>
    <xf numFmtId="1" fontId="12" fillId="0" borderId="6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11" applyNumberFormat="1" applyFont="1" applyFill="1" applyBorder="1" applyAlignment="1" applyProtection="1">
      <alignment horizontal="center" vertical="center" wrapText="1"/>
    </xf>
    <xf numFmtId="1" fontId="11" fillId="0" borderId="8" xfId="11" applyNumberFormat="1" applyFont="1" applyFill="1" applyBorder="1" applyAlignment="1" applyProtection="1">
      <alignment horizontal="center" vertical="center" wrapText="1"/>
    </xf>
    <xf numFmtId="1" fontId="11" fillId="3" borderId="36" xfId="11" applyNumberFormat="1" applyFont="1" applyFill="1" applyBorder="1" applyAlignment="1" applyProtection="1">
      <alignment horizontal="center" vertical="center" wrapText="1"/>
    </xf>
    <xf numFmtId="1" fontId="11" fillId="3" borderId="10" xfId="11" applyNumberFormat="1" applyFont="1" applyFill="1" applyBorder="1" applyAlignment="1" applyProtection="1">
      <alignment horizontal="center" vertical="center" wrapText="1"/>
    </xf>
    <xf numFmtId="1" fontId="1" fillId="0" borderId="36" xfId="11" applyNumberFormat="1" applyFont="1" applyFill="1" applyBorder="1" applyAlignment="1" applyProtection="1">
      <alignment horizontal="center" vertical="center"/>
      <protection locked="0"/>
    </xf>
    <xf numFmtId="1" fontId="1" fillId="0" borderId="10" xfId="11" applyNumberFormat="1" applyFont="1" applyFill="1" applyBorder="1" applyAlignment="1" applyProtection="1">
      <alignment horizontal="center" vertical="center"/>
      <protection locked="0"/>
    </xf>
    <xf numFmtId="1" fontId="16" fillId="0" borderId="6" xfId="11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 7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TБЛ-12~1" xfId="15"/>
    <cellStyle name="Обычный_Форма7Н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Normal="100" zoomScaleSheetLayoutView="100" workbookViewId="0">
      <selection activeCell="H9" sqref="H9"/>
    </sheetView>
  </sheetViews>
  <sheetFormatPr defaultColWidth="10.33203125" defaultRowHeight="13.8"/>
  <cols>
    <col min="1" max="1" width="42.5546875" style="51" customWidth="1"/>
    <col min="2" max="3" width="17.5546875" style="88" customWidth="1"/>
    <col min="4" max="237" width="7.88671875" style="51" customWidth="1"/>
    <col min="238" max="238" width="39.33203125" style="51" customWidth="1"/>
    <col min="239" max="16384" width="10.33203125" style="51"/>
  </cols>
  <sheetData>
    <row r="1" spans="1:3" ht="82.5" customHeight="1">
      <c r="A1" s="294" t="s">
        <v>146</v>
      </c>
      <c r="B1" s="294"/>
      <c r="C1" s="294"/>
    </row>
    <row r="2" spans="1:3" ht="38.25" customHeight="1" thickBot="1">
      <c r="A2" s="295" t="s">
        <v>113</v>
      </c>
      <c r="B2" s="295"/>
      <c r="C2" s="295"/>
    </row>
    <row r="3" spans="1:3" s="52" customFormat="1" ht="39" customHeight="1" thickTop="1">
      <c r="A3" s="66"/>
      <c r="B3" s="292" t="s">
        <v>114</v>
      </c>
      <c r="C3" s="293"/>
    </row>
    <row r="4" spans="1:3" s="52" customFormat="1" ht="40.5" customHeight="1" thickBot="1">
      <c r="A4" s="67"/>
      <c r="B4" s="68" t="s">
        <v>97</v>
      </c>
      <c r="C4" s="69" t="s">
        <v>84</v>
      </c>
    </row>
    <row r="5" spans="1:3" s="52" customFormat="1" ht="48.6" customHeight="1" thickTop="1">
      <c r="A5" s="70" t="s">
        <v>98</v>
      </c>
      <c r="B5" s="71">
        <v>852.1</v>
      </c>
      <c r="C5" s="72">
        <v>844.5</v>
      </c>
    </row>
    <row r="6" spans="1:3" s="52" customFormat="1" ht="26.25" customHeight="1">
      <c r="A6" s="73" t="s">
        <v>99</v>
      </c>
      <c r="B6" s="74">
        <v>68.8</v>
      </c>
      <c r="C6" s="75">
        <v>68.400000000000006</v>
      </c>
    </row>
    <row r="7" spans="1:3" s="52" customFormat="1" ht="40.200000000000003" customHeight="1">
      <c r="A7" s="76" t="s">
        <v>100</v>
      </c>
      <c r="B7" s="77">
        <v>730.7</v>
      </c>
      <c r="C7" s="78">
        <v>721.6</v>
      </c>
    </row>
    <row r="8" spans="1:3" s="52" customFormat="1" ht="26.25" customHeight="1">
      <c r="A8" s="79" t="s">
        <v>101</v>
      </c>
      <c r="B8" s="80">
        <v>59</v>
      </c>
      <c r="C8" s="81">
        <v>58.5</v>
      </c>
    </row>
    <row r="9" spans="1:3" s="52" customFormat="1" ht="43.2" customHeight="1">
      <c r="A9" s="82" t="s">
        <v>115</v>
      </c>
      <c r="B9" s="83">
        <v>121.4</v>
      </c>
      <c r="C9" s="84">
        <v>122.9</v>
      </c>
    </row>
    <row r="10" spans="1:3" s="52" customFormat="1" ht="36.6" customHeight="1">
      <c r="A10" s="85" t="s">
        <v>102</v>
      </c>
      <c r="B10" s="74">
        <v>14.2</v>
      </c>
      <c r="C10" s="86">
        <v>14.6</v>
      </c>
    </row>
    <row r="11" spans="1:3" s="89" customFormat="1">
      <c r="A11" s="87"/>
      <c r="B11" s="87"/>
      <c r="C11" s="88"/>
    </row>
    <row r="12" spans="1:3" s="91" customFormat="1" ht="12" customHeight="1">
      <c r="A12" s="90"/>
      <c r="B12" s="90"/>
      <c r="C12" s="88"/>
    </row>
    <row r="13" spans="1:3">
      <c r="A13" s="53"/>
    </row>
    <row r="14" spans="1:3">
      <c r="A14" s="53"/>
    </row>
    <row r="15" spans="1:3">
      <c r="A15" s="53"/>
    </row>
    <row r="16" spans="1:3">
      <c r="A16" s="53"/>
    </row>
    <row r="17" spans="1:1">
      <c r="A17" s="53"/>
    </row>
    <row r="18" spans="1:1">
      <c r="A18" s="53"/>
    </row>
    <row r="19" spans="1:1">
      <c r="A19" s="53"/>
    </row>
    <row r="20" spans="1:1">
      <c r="A20" s="53"/>
    </row>
    <row r="21" spans="1:1">
      <c r="A21" s="53"/>
    </row>
    <row r="22" spans="1:1">
      <c r="A22" s="53"/>
    </row>
  </sheetData>
  <mergeCells count="3">
    <mergeCell ref="B3:C3"/>
    <mergeCell ref="A1:C1"/>
    <mergeCell ref="A2:C2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zoomScaleSheetLayoutView="73" workbookViewId="0">
      <selection activeCell="G21" sqref="G21"/>
    </sheetView>
  </sheetViews>
  <sheetFormatPr defaultColWidth="8.33203125" defaultRowHeight="13.2"/>
  <cols>
    <col min="1" max="1" width="22" style="94" customWidth="1"/>
    <col min="2" max="9" width="11.88671875" style="94" customWidth="1"/>
    <col min="10" max="10" width="11.88671875" style="95" customWidth="1"/>
    <col min="11" max="252" width="9.109375" style="94" customWidth="1"/>
    <col min="253" max="253" width="18.5546875" style="94" customWidth="1"/>
    <col min="254" max="254" width="11.5546875" style="94" customWidth="1"/>
    <col min="255" max="255" width="11" style="94" customWidth="1"/>
    <col min="256" max="16384" width="8.33203125" style="94"/>
  </cols>
  <sheetData>
    <row r="1" spans="1:9" s="92" customFormat="1" ht="18" customHeight="1">
      <c r="A1" s="296" t="s">
        <v>85</v>
      </c>
      <c r="B1" s="296"/>
      <c r="C1" s="296"/>
      <c r="D1" s="296"/>
      <c r="E1" s="296"/>
      <c r="F1" s="296"/>
      <c r="G1" s="296"/>
      <c r="H1" s="296"/>
      <c r="I1" s="296"/>
    </row>
    <row r="2" spans="1:9" s="92" customFormat="1" ht="15.75" customHeight="1">
      <c r="A2" s="296" t="s">
        <v>103</v>
      </c>
      <c r="B2" s="296"/>
      <c r="C2" s="296"/>
      <c r="D2" s="296"/>
      <c r="E2" s="296"/>
      <c r="F2" s="296"/>
      <c r="G2" s="296"/>
      <c r="H2" s="296"/>
      <c r="I2" s="296"/>
    </row>
    <row r="3" spans="1:9" s="92" customFormat="1" ht="14.25" customHeight="1">
      <c r="A3" s="297" t="s">
        <v>86</v>
      </c>
      <c r="B3" s="297"/>
      <c r="C3" s="297"/>
      <c r="D3" s="297"/>
      <c r="E3" s="297"/>
      <c r="F3" s="297"/>
      <c r="G3" s="297"/>
      <c r="H3" s="297"/>
      <c r="I3" s="297"/>
    </row>
    <row r="4" spans="1:9" s="92" customFormat="1" ht="9" hidden="1" customHeight="1">
      <c r="A4" s="297"/>
      <c r="B4" s="297"/>
      <c r="C4" s="297"/>
      <c r="D4" s="297"/>
      <c r="E4" s="297"/>
      <c r="F4" s="297"/>
      <c r="G4" s="297"/>
      <c r="H4" s="297"/>
      <c r="I4" s="297"/>
    </row>
    <row r="5" spans="1:9" ht="18" customHeight="1" thickBot="1">
      <c r="A5" s="93" t="s">
        <v>83</v>
      </c>
      <c r="F5" s="298"/>
      <c r="G5" s="298"/>
      <c r="H5" s="298"/>
      <c r="I5" s="298"/>
    </row>
    <row r="6" spans="1:9" s="96" customFormat="1" ht="15.6">
      <c r="A6" s="304"/>
      <c r="B6" s="306" t="s">
        <v>87</v>
      </c>
      <c r="C6" s="307"/>
      <c r="D6" s="306" t="s">
        <v>88</v>
      </c>
      <c r="E6" s="307"/>
      <c r="F6" s="308" t="s">
        <v>89</v>
      </c>
      <c r="G6" s="307"/>
      <c r="H6" s="309" t="s">
        <v>90</v>
      </c>
      <c r="I6" s="310"/>
    </row>
    <row r="7" spans="1:9" s="100" customFormat="1">
      <c r="A7" s="305"/>
      <c r="B7" s="97" t="s">
        <v>97</v>
      </c>
      <c r="C7" s="97" t="s">
        <v>84</v>
      </c>
      <c r="D7" s="97" t="s">
        <v>97</v>
      </c>
      <c r="E7" s="98" t="s">
        <v>84</v>
      </c>
      <c r="F7" s="99" t="s">
        <v>97</v>
      </c>
      <c r="G7" s="97" t="s">
        <v>84</v>
      </c>
      <c r="H7" s="97" t="s">
        <v>97</v>
      </c>
      <c r="I7" s="157" t="s">
        <v>84</v>
      </c>
    </row>
    <row r="8" spans="1:9" s="96" customFormat="1" ht="12.75" customHeight="1">
      <c r="A8" s="158"/>
      <c r="B8" s="299" t="s">
        <v>91</v>
      </c>
      <c r="C8" s="300"/>
      <c r="D8" s="299" t="s">
        <v>92</v>
      </c>
      <c r="E8" s="300"/>
      <c r="F8" s="301" t="s">
        <v>91</v>
      </c>
      <c r="G8" s="300"/>
      <c r="H8" s="302" t="s">
        <v>92</v>
      </c>
      <c r="I8" s="303"/>
    </row>
    <row r="9" spans="1:9" s="101" customFormat="1" ht="17.25" customHeight="1" thickBot="1">
      <c r="A9" s="159" t="s">
        <v>50</v>
      </c>
      <c r="B9" s="160">
        <v>756.3</v>
      </c>
      <c r="C9" s="160">
        <v>748.4</v>
      </c>
      <c r="D9" s="160">
        <v>50.3</v>
      </c>
      <c r="E9" s="160">
        <v>50</v>
      </c>
      <c r="F9" s="160">
        <v>121.4</v>
      </c>
      <c r="G9" s="160">
        <v>122.9</v>
      </c>
      <c r="H9" s="160">
        <v>13.8</v>
      </c>
      <c r="I9" s="161">
        <v>14.1</v>
      </c>
    </row>
    <row r="10" spans="1:9" ht="13.8">
      <c r="A10" s="102"/>
      <c r="C10" s="102"/>
      <c r="D10" s="102"/>
      <c r="E10" s="102"/>
      <c r="F10" s="102"/>
      <c r="G10" s="102"/>
      <c r="H10" s="102"/>
      <c r="I10" s="102"/>
    </row>
    <row r="11" spans="1:9">
      <c r="A11" s="103"/>
      <c r="C11" s="103"/>
      <c r="D11" s="103"/>
      <c r="E11" s="103"/>
      <c r="F11" s="103"/>
      <c r="G11" s="103"/>
      <c r="H11" s="103"/>
      <c r="I11" s="103"/>
    </row>
    <row r="12" spans="1:9">
      <c r="A12" s="103"/>
      <c r="C12" s="103"/>
      <c r="D12" s="103"/>
      <c r="E12" s="103"/>
      <c r="F12" s="103"/>
      <c r="G12" s="103"/>
      <c r="H12" s="103"/>
      <c r="I12" s="10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55118110236220474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2"/>
  <sheetViews>
    <sheetView topLeftCell="B1" zoomScaleNormal="100" zoomScaleSheetLayoutView="73" workbookViewId="0">
      <selection activeCell="N30" sqref="N30"/>
    </sheetView>
  </sheetViews>
  <sheetFormatPr defaultColWidth="9.109375" defaultRowHeight="13.2"/>
  <cols>
    <col min="1" max="1" width="1.33203125" style="156" hidden="1" customWidth="1"/>
    <col min="2" max="2" width="29.109375" style="156" bestFit="1" customWidth="1"/>
    <col min="3" max="4" width="17.88671875" style="156" customWidth="1"/>
    <col min="5" max="5" width="17.5546875" style="156" customWidth="1"/>
    <col min="6" max="6" width="16.6640625" style="156" customWidth="1"/>
    <col min="7" max="7" width="9.109375" style="156"/>
    <col min="8" max="10" width="0" style="156" hidden="1" customWidth="1"/>
    <col min="11" max="16384" width="9.109375" style="156"/>
  </cols>
  <sheetData>
    <row r="1" spans="1:10" s="54" customFormat="1" ht="10.5" customHeight="1">
      <c r="F1" s="147"/>
    </row>
    <row r="2" spans="1:10" s="54" customFormat="1" ht="51" customHeight="1">
      <c r="A2" s="311" t="s">
        <v>151</v>
      </c>
      <c r="B2" s="311"/>
      <c r="C2" s="311"/>
      <c r="D2" s="311"/>
      <c r="E2" s="311"/>
      <c r="F2" s="311"/>
    </row>
    <row r="3" spans="1:10" s="54" customFormat="1" ht="20.25" customHeight="1">
      <c r="A3" s="107"/>
      <c r="B3" s="107"/>
      <c r="C3" s="107"/>
      <c r="D3" s="107"/>
      <c r="E3" s="107"/>
      <c r="F3" s="107"/>
    </row>
    <row r="4" spans="1:10" s="54" customFormat="1" ht="16.5" customHeight="1" thickBot="1">
      <c r="A4" s="107"/>
      <c r="B4" s="107"/>
      <c r="C4" s="107"/>
      <c r="D4" s="107"/>
      <c r="E4" s="107"/>
      <c r="F4" s="55" t="s">
        <v>93</v>
      </c>
    </row>
    <row r="5" spans="1:10" s="54" customFormat="1" ht="24.75" customHeight="1">
      <c r="A5" s="107"/>
      <c r="B5" s="312"/>
      <c r="C5" s="314" t="s">
        <v>105</v>
      </c>
      <c r="D5" s="314" t="s">
        <v>106</v>
      </c>
      <c r="E5" s="314" t="s">
        <v>94</v>
      </c>
      <c r="F5" s="316"/>
    </row>
    <row r="6" spans="1:10" s="54" customFormat="1" ht="54.75" customHeight="1">
      <c r="A6" s="56"/>
      <c r="B6" s="313"/>
      <c r="C6" s="315"/>
      <c r="D6" s="315"/>
      <c r="E6" s="148" t="s">
        <v>4</v>
      </c>
      <c r="F6" s="171" t="s">
        <v>95</v>
      </c>
    </row>
    <row r="7" spans="1:10" s="149" customFormat="1" ht="19.5" customHeight="1" thickBot="1">
      <c r="B7" s="172" t="s">
        <v>49</v>
      </c>
      <c r="C7" s="57">
        <v>1</v>
      </c>
      <c r="D7" s="150">
        <v>2</v>
      </c>
      <c r="E7" s="57">
        <v>3</v>
      </c>
      <c r="F7" s="173">
        <v>4</v>
      </c>
    </row>
    <row r="8" spans="1:10" s="162" customFormat="1" ht="23.25" customHeight="1" thickBot="1">
      <c r="B8" s="167" t="s">
        <v>147</v>
      </c>
      <c r="C8" s="168">
        <v>4034</v>
      </c>
      <c r="D8" s="168">
        <v>962</v>
      </c>
      <c r="E8" s="169">
        <f t="shared" ref="E8:E31" si="0">ROUND(D8/C8*100,1)</f>
        <v>23.8</v>
      </c>
      <c r="F8" s="170">
        <f t="shared" ref="F8:F32" si="1">D8-C8</f>
        <v>-3072</v>
      </c>
      <c r="H8" s="163" t="e">
        <f>ROUND(D8/#REF!*100,1)</f>
        <v>#REF!</v>
      </c>
      <c r="I8" s="164">
        <f t="shared" ref="I8:J29" si="2">ROUND(C8/1000,1)</f>
        <v>4</v>
      </c>
      <c r="J8" s="164">
        <f t="shared" si="2"/>
        <v>1</v>
      </c>
    </row>
    <row r="9" spans="1:10" s="152" customFormat="1" ht="24.75" customHeight="1">
      <c r="B9" s="174" t="s">
        <v>116</v>
      </c>
      <c r="C9" s="165">
        <v>4</v>
      </c>
      <c r="D9" s="165">
        <v>0</v>
      </c>
      <c r="E9" s="166">
        <f t="shared" si="0"/>
        <v>0</v>
      </c>
      <c r="F9" s="175">
        <f t="shared" si="1"/>
        <v>-4</v>
      </c>
      <c r="H9" s="154" t="e">
        <f>ROUND(D9/#REF!*100,1)</f>
        <v>#REF!</v>
      </c>
      <c r="I9" s="155">
        <f t="shared" si="2"/>
        <v>0</v>
      </c>
      <c r="J9" s="155">
        <f t="shared" si="2"/>
        <v>0</v>
      </c>
    </row>
    <row r="10" spans="1:10" s="152" customFormat="1" ht="24.75" customHeight="1">
      <c r="B10" s="176" t="s">
        <v>117</v>
      </c>
      <c r="C10" s="153">
        <v>1</v>
      </c>
      <c r="D10" s="153">
        <v>0</v>
      </c>
      <c r="E10" s="151">
        <f t="shared" si="0"/>
        <v>0</v>
      </c>
      <c r="F10" s="177">
        <f t="shared" si="1"/>
        <v>-1</v>
      </c>
      <c r="H10" s="154" t="e">
        <f>ROUND(D10/#REF!*100,1)</f>
        <v>#REF!</v>
      </c>
      <c r="I10" s="155">
        <f t="shared" si="2"/>
        <v>0</v>
      </c>
      <c r="J10" s="155">
        <f t="shared" si="2"/>
        <v>0</v>
      </c>
    </row>
    <row r="11" spans="1:10" s="152" customFormat="1" ht="24.75" customHeight="1">
      <c r="B11" s="176" t="s">
        <v>118</v>
      </c>
      <c r="C11" s="153">
        <v>181</v>
      </c>
      <c r="D11" s="153">
        <v>118</v>
      </c>
      <c r="E11" s="151">
        <f t="shared" si="0"/>
        <v>65.2</v>
      </c>
      <c r="F11" s="177">
        <f t="shared" si="1"/>
        <v>-63</v>
      </c>
      <c r="H11" s="154" t="e">
        <f>ROUND(D11/#REF!*100,1)</f>
        <v>#REF!</v>
      </c>
      <c r="I11" s="155">
        <f t="shared" si="2"/>
        <v>0.2</v>
      </c>
      <c r="J11" s="155">
        <f t="shared" si="2"/>
        <v>0.1</v>
      </c>
    </row>
    <row r="12" spans="1:10" s="152" customFormat="1" ht="24.75" customHeight="1">
      <c r="B12" s="176" t="s">
        <v>119</v>
      </c>
      <c r="C12" s="153">
        <v>39</v>
      </c>
      <c r="D12" s="153">
        <v>0</v>
      </c>
      <c r="E12" s="151">
        <f t="shared" si="0"/>
        <v>0</v>
      </c>
      <c r="F12" s="177">
        <f t="shared" si="1"/>
        <v>-39</v>
      </c>
      <c r="H12" s="154" t="e">
        <f>ROUND(D12/#REF!*100,1)</f>
        <v>#REF!</v>
      </c>
      <c r="I12" s="155">
        <f t="shared" si="2"/>
        <v>0</v>
      </c>
      <c r="J12" s="155">
        <f t="shared" si="2"/>
        <v>0</v>
      </c>
    </row>
    <row r="13" spans="1:10" s="152" customFormat="1" ht="24.75" customHeight="1">
      <c r="B13" s="176" t="s">
        <v>120</v>
      </c>
      <c r="C13" s="153">
        <v>227</v>
      </c>
      <c r="D13" s="153">
        <v>75</v>
      </c>
      <c r="E13" s="151">
        <f t="shared" si="0"/>
        <v>33</v>
      </c>
      <c r="F13" s="177">
        <f t="shared" si="1"/>
        <v>-152</v>
      </c>
      <c r="H13" s="154" t="e">
        <f>ROUND(D13/#REF!*100,1)</f>
        <v>#REF!</v>
      </c>
      <c r="I13" s="155">
        <f t="shared" si="2"/>
        <v>0.2</v>
      </c>
      <c r="J13" s="155">
        <f t="shared" si="2"/>
        <v>0.1</v>
      </c>
    </row>
    <row r="14" spans="1:10" s="152" customFormat="1" ht="24.75" customHeight="1">
      <c r="B14" s="176" t="s">
        <v>121</v>
      </c>
      <c r="C14" s="153">
        <v>1</v>
      </c>
      <c r="D14" s="153">
        <v>15</v>
      </c>
      <c r="E14" s="151">
        <f t="shared" si="0"/>
        <v>1500</v>
      </c>
      <c r="F14" s="177">
        <f t="shared" si="1"/>
        <v>14</v>
      </c>
      <c r="H14" s="154" t="e">
        <f>ROUND(D14/#REF!*100,1)</f>
        <v>#REF!</v>
      </c>
      <c r="I14" s="155">
        <f t="shared" si="2"/>
        <v>0</v>
      </c>
      <c r="J14" s="155">
        <f t="shared" si="2"/>
        <v>0</v>
      </c>
    </row>
    <row r="15" spans="1:10" s="152" customFormat="1" ht="24.75" customHeight="1">
      <c r="B15" s="176" t="s">
        <v>122</v>
      </c>
      <c r="C15" s="153">
        <v>4</v>
      </c>
      <c r="D15" s="153">
        <v>4</v>
      </c>
      <c r="E15" s="151">
        <f t="shared" si="0"/>
        <v>100</v>
      </c>
      <c r="F15" s="177">
        <f t="shared" si="1"/>
        <v>0</v>
      </c>
      <c r="H15" s="154" t="e">
        <f>ROUND(D15/#REF!*100,1)</f>
        <v>#REF!</v>
      </c>
      <c r="I15" s="155">
        <f t="shared" si="2"/>
        <v>0</v>
      </c>
      <c r="J15" s="155">
        <f t="shared" si="2"/>
        <v>0</v>
      </c>
    </row>
    <row r="16" spans="1:10" s="152" customFormat="1" ht="24.75" customHeight="1">
      <c r="B16" s="176" t="s">
        <v>123</v>
      </c>
      <c r="C16" s="153">
        <v>79</v>
      </c>
      <c r="D16" s="153">
        <v>22</v>
      </c>
      <c r="E16" s="151">
        <f t="shared" si="0"/>
        <v>27.8</v>
      </c>
      <c r="F16" s="177">
        <f t="shared" si="1"/>
        <v>-57</v>
      </c>
      <c r="H16" s="154" t="e">
        <f>ROUND(D16/#REF!*100,1)</f>
        <v>#REF!</v>
      </c>
      <c r="I16" s="155">
        <f t="shared" si="2"/>
        <v>0.1</v>
      </c>
      <c r="J16" s="155">
        <f t="shared" si="2"/>
        <v>0</v>
      </c>
    </row>
    <row r="17" spans="2:10" s="152" customFormat="1" ht="24.75" customHeight="1">
      <c r="B17" s="176" t="s">
        <v>124</v>
      </c>
      <c r="C17" s="153">
        <v>45</v>
      </c>
      <c r="D17" s="153">
        <v>47</v>
      </c>
      <c r="E17" s="151">
        <f t="shared" si="0"/>
        <v>104.4</v>
      </c>
      <c r="F17" s="177">
        <f t="shared" si="1"/>
        <v>2</v>
      </c>
      <c r="H17" s="154" t="e">
        <f>ROUND(D17/#REF!*100,1)</f>
        <v>#REF!</v>
      </c>
      <c r="I17" s="155">
        <f t="shared" si="2"/>
        <v>0</v>
      </c>
      <c r="J17" s="155">
        <f t="shared" si="2"/>
        <v>0</v>
      </c>
    </row>
    <row r="18" spans="2:10" s="152" customFormat="1" ht="24.75" customHeight="1">
      <c r="B18" s="176" t="s">
        <v>125</v>
      </c>
      <c r="C18" s="153">
        <v>89</v>
      </c>
      <c r="D18" s="153">
        <v>25</v>
      </c>
      <c r="E18" s="151">
        <f t="shared" si="0"/>
        <v>28.1</v>
      </c>
      <c r="F18" s="177">
        <f t="shared" si="1"/>
        <v>-64</v>
      </c>
      <c r="H18" s="154" t="e">
        <f>ROUND(D18/#REF!*100,1)</f>
        <v>#REF!</v>
      </c>
      <c r="I18" s="155">
        <f t="shared" si="2"/>
        <v>0.1</v>
      </c>
      <c r="J18" s="155">
        <f t="shared" si="2"/>
        <v>0</v>
      </c>
    </row>
    <row r="19" spans="2:10" s="152" customFormat="1" ht="24.75" customHeight="1">
      <c r="B19" s="176" t="s">
        <v>126</v>
      </c>
      <c r="C19" s="153">
        <v>216</v>
      </c>
      <c r="D19" s="153">
        <v>111</v>
      </c>
      <c r="E19" s="151">
        <f t="shared" si="0"/>
        <v>51.4</v>
      </c>
      <c r="F19" s="177">
        <f t="shared" si="1"/>
        <v>-105</v>
      </c>
      <c r="H19" s="154" t="e">
        <f>ROUND(D19/#REF!*100,1)</f>
        <v>#REF!</v>
      </c>
      <c r="I19" s="155">
        <f t="shared" si="2"/>
        <v>0.2</v>
      </c>
      <c r="J19" s="155">
        <f t="shared" si="2"/>
        <v>0.1</v>
      </c>
    </row>
    <row r="20" spans="2:10" s="152" customFormat="1" ht="24.75" customHeight="1">
      <c r="B20" s="176" t="s">
        <v>127</v>
      </c>
      <c r="C20" s="153">
        <v>4</v>
      </c>
      <c r="D20" s="153">
        <v>0</v>
      </c>
      <c r="E20" s="151">
        <f t="shared" si="0"/>
        <v>0</v>
      </c>
      <c r="F20" s="177">
        <f t="shared" si="1"/>
        <v>-4</v>
      </c>
      <c r="H20" s="154" t="e">
        <f>ROUND(D20/#REF!*100,1)</f>
        <v>#REF!</v>
      </c>
      <c r="I20" s="155">
        <f t="shared" si="2"/>
        <v>0</v>
      </c>
      <c r="J20" s="155">
        <f t="shared" si="2"/>
        <v>0</v>
      </c>
    </row>
    <row r="21" spans="2:10" s="152" customFormat="1" ht="24.75" customHeight="1">
      <c r="B21" s="176" t="s">
        <v>128</v>
      </c>
      <c r="C21" s="153">
        <v>0</v>
      </c>
      <c r="D21" s="153">
        <v>0</v>
      </c>
      <c r="E21" s="151"/>
      <c r="F21" s="177">
        <f t="shared" si="1"/>
        <v>0</v>
      </c>
      <c r="H21" s="154" t="e">
        <f>ROUND(D21/#REF!*100,1)</f>
        <v>#REF!</v>
      </c>
      <c r="I21" s="155">
        <f t="shared" si="2"/>
        <v>0</v>
      </c>
      <c r="J21" s="155">
        <f t="shared" si="2"/>
        <v>0</v>
      </c>
    </row>
    <row r="22" spans="2:10" s="152" customFormat="1" ht="24.75" customHeight="1">
      <c r="B22" s="176" t="s">
        <v>129</v>
      </c>
      <c r="C22" s="153">
        <v>2560</v>
      </c>
      <c r="D22" s="153">
        <v>394</v>
      </c>
      <c r="E22" s="151">
        <f t="shared" si="0"/>
        <v>15.4</v>
      </c>
      <c r="F22" s="177">
        <f t="shared" si="1"/>
        <v>-2166</v>
      </c>
      <c r="H22" s="154" t="e">
        <f>ROUND(D22/#REF!*100,1)</f>
        <v>#REF!</v>
      </c>
      <c r="I22" s="155">
        <f t="shared" si="2"/>
        <v>2.6</v>
      </c>
      <c r="J22" s="155">
        <f t="shared" si="2"/>
        <v>0.4</v>
      </c>
    </row>
    <row r="23" spans="2:10" s="152" customFormat="1" ht="24.75" customHeight="1">
      <c r="B23" s="176" t="s">
        <v>130</v>
      </c>
      <c r="C23" s="153">
        <v>0</v>
      </c>
      <c r="D23" s="153">
        <v>33</v>
      </c>
      <c r="E23" s="151"/>
      <c r="F23" s="177">
        <f t="shared" si="1"/>
        <v>33</v>
      </c>
      <c r="H23" s="154" t="e">
        <f>ROUND(D23/#REF!*100,1)</f>
        <v>#REF!</v>
      </c>
      <c r="I23" s="155">
        <f t="shared" si="2"/>
        <v>0</v>
      </c>
      <c r="J23" s="155">
        <f t="shared" si="2"/>
        <v>0</v>
      </c>
    </row>
    <row r="24" spans="2:10" s="152" customFormat="1" ht="24.75" customHeight="1">
      <c r="B24" s="176" t="s">
        <v>131</v>
      </c>
      <c r="C24" s="153">
        <v>79</v>
      </c>
      <c r="D24" s="153">
        <v>56</v>
      </c>
      <c r="E24" s="151">
        <f t="shared" si="0"/>
        <v>70.900000000000006</v>
      </c>
      <c r="F24" s="177">
        <f t="shared" si="1"/>
        <v>-23</v>
      </c>
      <c r="H24" s="154" t="e">
        <f>ROUND(D24/#REF!*100,1)</f>
        <v>#REF!</v>
      </c>
      <c r="I24" s="155">
        <f t="shared" si="2"/>
        <v>0.1</v>
      </c>
      <c r="J24" s="155">
        <f t="shared" si="2"/>
        <v>0.1</v>
      </c>
    </row>
    <row r="25" spans="2:10" s="152" customFormat="1" ht="24.75" customHeight="1">
      <c r="B25" s="176" t="s">
        <v>132</v>
      </c>
      <c r="C25" s="153">
        <v>418</v>
      </c>
      <c r="D25" s="153">
        <v>19</v>
      </c>
      <c r="E25" s="151">
        <f t="shared" si="0"/>
        <v>4.5</v>
      </c>
      <c r="F25" s="177">
        <f t="shared" si="1"/>
        <v>-399</v>
      </c>
      <c r="H25" s="154" t="e">
        <f>ROUND(D25/#REF!*100,1)</f>
        <v>#REF!</v>
      </c>
      <c r="I25" s="155">
        <f t="shared" si="2"/>
        <v>0.4</v>
      </c>
      <c r="J25" s="155">
        <f t="shared" si="2"/>
        <v>0</v>
      </c>
    </row>
    <row r="26" spans="2:10" s="152" customFormat="1" ht="24.75" customHeight="1">
      <c r="B26" s="176" t="s">
        <v>133</v>
      </c>
      <c r="C26" s="153">
        <v>0</v>
      </c>
      <c r="D26" s="153">
        <v>1</v>
      </c>
      <c r="E26" s="151"/>
      <c r="F26" s="177">
        <f t="shared" si="1"/>
        <v>1</v>
      </c>
      <c r="H26" s="154" t="e">
        <f>ROUND(D26/#REF!*100,1)</f>
        <v>#REF!</v>
      </c>
      <c r="I26" s="155">
        <f t="shared" si="2"/>
        <v>0</v>
      </c>
      <c r="J26" s="155">
        <f t="shared" si="2"/>
        <v>0</v>
      </c>
    </row>
    <row r="27" spans="2:10" s="152" customFormat="1" ht="24.75" customHeight="1">
      <c r="B27" s="176" t="s">
        <v>134</v>
      </c>
      <c r="C27" s="153">
        <v>0</v>
      </c>
      <c r="D27" s="153">
        <v>26</v>
      </c>
      <c r="E27" s="151"/>
      <c r="F27" s="177">
        <f t="shared" si="1"/>
        <v>26</v>
      </c>
      <c r="H27" s="154" t="e">
        <f>ROUND(D27/#REF!*100,1)</f>
        <v>#REF!</v>
      </c>
      <c r="I27" s="155">
        <f t="shared" si="2"/>
        <v>0</v>
      </c>
      <c r="J27" s="155">
        <f t="shared" si="2"/>
        <v>0</v>
      </c>
    </row>
    <row r="28" spans="2:10" s="152" customFormat="1" ht="24.75" customHeight="1">
      <c r="B28" s="176" t="s">
        <v>135</v>
      </c>
      <c r="C28" s="153">
        <v>4</v>
      </c>
      <c r="D28" s="153">
        <v>13</v>
      </c>
      <c r="E28" s="151">
        <f t="shared" si="0"/>
        <v>325</v>
      </c>
      <c r="F28" s="177">
        <f t="shared" si="1"/>
        <v>9</v>
      </c>
      <c r="H28" s="154" t="e">
        <f>ROUND(D28/#REF!*100,1)</f>
        <v>#REF!</v>
      </c>
      <c r="I28" s="155">
        <f t="shared" si="2"/>
        <v>0</v>
      </c>
      <c r="J28" s="155">
        <f t="shared" si="2"/>
        <v>0</v>
      </c>
    </row>
    <row r="29" spans="2:10" s="152" customFormat="1" ht="24.75" customHeight="1">
      <c r="B29" s="176" t="s">
        <v>136</v>
      </c>
      <c r="C29" s="153">
        <v>39</v>
      </c>
      <c r="D29" s="153">
        <v>0</v>
      </c>
      <c r="E29" s="151">
        <f t="shared" si="0"/>
        <v>0</v>
      </c>
      <c r="F29" s="177">
        <f t="shared" si="1"/>
        <v>-39</v>
      </c>
      <c r="H29" s="154" t="e">
        <f>ROUND(D29/#REF!*100,1)</f>
        <v>#REF!</v>
      </c>
      <c r="I29" s="155">
        <f t="shared" si="2"/>
        <v>0</v>
      </c>
      <c r="J29" s="155">
        <f t="shared" si="2"/>
        <v>0</v>
      </c>
    </row>
    <row r="30" spans="2:10" ht="24.75" customHeight="1">
      <c r="B30" s="176" t="s">
        <v>137</v>
      </c>
      <c r="C30" s="153">
        <v>22</v>
      </c>
      <c r="D30" s="153">
        <v>0</v>
      </c>
      <c r="E30" s="151">
        <f t="shared" si="0"/>
        <v>0</v>
      </c>
      <c r="F30" s="177">
        <f t="shared" si="1"/>
        <v>-22</v>
      </c>
    </row>
    <row r="31" spans="2:10" ht="24.75" customHeight="1">
      <c r="B31" s="176" t="s">
        <v>138</v>
      </c>
      <c r="C31" s="153">
        <v>22</v>
      </c>
      <c r="D31" s="153">
        <v>3</v>
      </c>
      <c r="E31" s="151">
        <f t="shared" si="0"/>
        <v>13.6</v>
      </c>
      <c r="F31" s="177">
        <f t="shared" si="1"/>
        <v>-19</v>
      </c>
    </row>
    <row r="32" spans="2:10" ht="24.75" customHeight="1" thickBot="1">
      <c r="B32" s="178" t="s">
        <v>139</v>
      </c>
      <c r="C32" s="179">
        <v>0</v>
      </c>
      <c r="D32" s="179">
        <v>0</v>
      </c>
      <c r="E32" s="180"/>
      <c r="F32" s="181">
        <f t="shared" si="1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27"/>
  <sheetViews>
    <sheetView zoomScaleNormal="100" zoomScaleSheetLayoutView="75" workbookViewId="0">
      <selection activeCell="K9" sqref="K9"/>
    </sheetView>
  </sheetViews>
  <sheetFormatPr defaultColWidth="8.88671875" defaultRowHeight="13.2"/>
  <cols>
    <col min="1" max="1" width="45.5546875" style="33" customWidth="1"/>
    <col min="2" max="3" width="11.5546875" style="33" customWidth="1"/>
    <col min="4" max="4" width="14.33203125" style="33" customWidth="1"/>
    <col min="5" max="5" width="15.33203125" style="33" customWidth="1"/>
    <col min="6" max="16384" width="8.88671875" style="33"/>
  </cols>
  <sheetData>
    <row r="1" spans="1:9" s="28" customFormat="1" ht="41.25" customHeight="1">
      <c r="A1" s="317" t="s">
        <v>104</v>
      </c>
      <c r="B1" s="317"/>
      <c r="C1" s="317"/>
      <c r="D1" s="317"/>
      <c r="E1" s="317"/>
    </row>
    <row r="2" spans="1:9" s="28" customFormat="1" ht="21.75" customHeight="1">
      <c r="A2" s="318" t="s">
        <v>52</v>
      </c>
      <c r="B2" s="318"/>
      <c r="C2" s="318"/>
      <c r="D2" s="318"/>
      <c r="E2" s="318"/>
    </row>
    <row r="3" spans="1:9" s="30" customFormat="1" ht="12" customHeight="1" thickBot="1">
      <c r="A3" s="29"/>
      <c r="B3" s="29"/>
      <c r="C3" s="29"/>
      <c r="D3" s="29"/>
      <c r="E3" s="29"/>
    </row>
    <row r="4" spans="1:9" s="30" customFormat="1" ht="21" customHeight="1">
      <c r="A4" s="319"/>
      <c r="B4" s="321" t="s">
        <v>1</v>
      </c>
      <c r="C4" s="323" t="s">
        <v>2</v>
      </c>
      <c r="D4" s="325" t="s">
        <v>94</v>
      </c>
      <c r="E4" s="326"/>
    </row>
    <row r="5" spans="1:9" s="30" customFormat="1" ht="26.25" customHeight="1" thickBot="1">
      <c r="A5" s="320"/>
      <c r="B5" s="322"/>
      <c r="C5" s="324"/>
      <c r="D5" s="272" t="s">
        <v>96</v>
      </c>
      <c r="E5" s="273" t="s">
        <v>4</v>
      </c>
    </row>
    <row r="6" spans="1:9" s="31" customFormat="1" ht="34.5" customHeight="1" thickBot="1">
      <c r="A6" s="278" t="s">
        <v>148</v>
      </c>
      <c r="B6" s="279">
        <f>SUM(B7:B25)</f>
        <v>4034</v>
      </c>
      <c r="C6" s="280">
        <f>SUM(C7:C25)</f>
        <v>962</v>
      </c>
      <c r="D6" s="281">
        <f>C6-B6</f>
        <v>-3072</v>
      </c>
      <c r="E6" s="282">
        <f>ROUND(C6/B6*100,1)</f>
        <v>23.8</v>
      </c>
    </row>
    <row r="7" spans="1:9" ht="39.75" customHeight="1">
      <c r="A7" s="274" t="s">
        <v>53</v>
      </c>
      <c r="B7" s="275">
        <v>0</v>
      </c>
      <c r="C7" s="275">
        <v>1</v>
      </c>
      <c r="D7" s="276">
        <f t="shared" ref="D7:D25" si="0">C7-B7</f>
        <v>1</v>
      </c>
      <c r="E7" s="277"/>
      <c r="F7" s="31"/>
      <c r="G7" s="32"/>
    </row>
    <row r="8" spans="1:9" ht="44.25" customHeight="1">
      <c r="A8" s="62" t="s">
        <v>54</v>
      </c>
      <c r="B8" s="143">
        <v>213</v>
      </c>
      <c r="C8" s="143">
        <v>78</v>
      </c>
      <c r="D8" s="144">
        <f t="shared" si="0"/>
        <v>-135</v>
      </c>
      <c r="E8" s="63">
        <f t="shared" ref="E8:E23" si="1">ROUND(C8/B8*100,1)</f>
        <v>36.6</v>
      </c>
      <c r="F8" s="31"/>
      <c r="G8" s="32"/>
    </row>
    <row r="9" spans="1:9" s="34" customFormat="1" ht="27" customHeight="1">
      <c r="A9" s="62" t="s">
        <v>55</v>
      </c>
      <c r="B9" s="143">
        <v>2311</v>
      </c>
      <c r="C9" s="143">
        <v>0</v>
      </c>
      <c r="D9" s="144">
        <f t="shared" si="0"/>
        <v>-2311</v>
      </c>
      <c r="E9" s="63">
        <f t="shared" si="1"/>
        <v>0</v>
      </c>
      <c r="F9" s="31"/>
      <c r="G9" s="32"/>
      <c r="H9" s="33"/>
    </row>
    <row r="10" spans="1:9" ht="43.5" customHeight="1">
      <c r="A10" s="62" t="s">
        <v>56</v>
      </c>
      <c r="B10" s="143">
        <v>0</v>
      </c>
      <c r="C10" s="143">
        <v>66</v>
      </c>
      <c r="D10" s="144">
        <f t="shared" si="0"/>
        <v>66</v>
      </c>
      <c r="E10" s="63"/>
      <c r="F10" s="31"/>
      <c r="G10" s="32"/>
      <c r="I10" s="35"/>
    </row>
    <row r="11" spans="1:9" ht="42" customHeight="1">
      <c r="A11" s="62" t="s">
        <v>57</v>
      </c>
      <c r="B11" s="143">
        <v>12</v>
      </c>
      <c r="C11" s="143">
        <v>0</v>
      </c>
      <c r="D11" s="144">
        <f t="shared" si="0"/>
        <v>-12</v>
      </c>
      <c r="E11" s="63">
        <f t="shared" si="1"/>
        <v>0</v>
      </c>
      <c r="F11" s="31"/>
      <c r="G11" s="32"/>
    </row>
    <row r="12" spans="1:9" ht="19.5" customHeight="1">
      <c r="A12" s="62" t="s">
        <v>58</v>
      </c>
      <c r="B12" s="143">
        <v>0</v>
      </c>
      <c r="C12" s="143">
        <v>0</v>
      </c>
      <c r="D12" s="144">
        <f t="shared" si="0"/>
        <v>0</v>
      </c>
      <c r="E12" s="63"/>
      <c r="F12" s="31"/>
      <c r="G12" s="32"/>
    </row>
    <row r="13" spans="1:9" ht="41.25" customHeight="1">
      <c r="A13" s="62" t="s">
        <v>59</v>
      </c>
      <c r="B13" s="143">
        <v>4</v>
      </c>
      <c r="C13" s="143">
        <v>0</v>
      </c>
      <c r="D13" s="144">
        <f t="shared" si="0"/>
        <v>-4</v>
      </c>
      <c r="E13" s="63">
        <f t="shared" si="1"/>
        <v>0</v>
      </c>
      <c r="F13" s="31"/>
      <c r="G13" s="32"/>
    </row>
    <row r="14" spans="1:9" ht="41.25" customHeight="1">
      <c r="A14" s="62" t="s">
        <v>60</v>
      </c>
      <c r="B14" s="143">
        <v>5</v>
      </c>
      <c r="C14" s="143">
        <v>21</v>
      </c>
      <c r="D14" s="144">
        <f t="shared" si="0"/>
        <v>16</v>
      </c>
      <c r="E14" s="63">
        <f t="shared" si="1"/>
        <v>420</v>
      </c>
      <c r="F14" s="31"/>
      <c r="G14" s="32"/>
    </row>
    <row r="15" spans="1:9" ht="42" customHeight="1">
      <c r="A15" s="62" t="s">
        <v>61</v>
      </c>
      <c r="B15" s="143">
        <v>16</v>
      </c>
      <c r="C15" s="143">
        <v>1</v>
      </c>
      <c r="D15" s="144">
        <f t="shared" si="0"/>
        <v>-15</v>
      </c>
      <c r="E15" s="63">
        <f t="shared" si="1"/>
        <v>6.3</v>
      </c>
      <c r="F15" s="31"/>
      <c r="G15" s="32"/>
    </row>
    <row r="16" spans="1:9" ht="23.25" customHeight="1">
      <c r="A16" s="62" t="s">
        <v>62</v>
      </c>
      <c r="B16" s="143">
        <v>0</v>
      </c>
      <c r="C16" s="143">
        <v>7</v>
      </c>
      <c r="D16" s="144">
        <f t="shared" si="0"/>
        <v>7</v>
      </c>
      <c r="E16" s="63"/>
      <c r="F16" s="31"/>
      <c r="G16" s="32"/>
    </row>
    <row r="17" spans="1:7" ht="22.5" customHeight="1">
      <c r="A17" s="62" t="s">
        <v>63</v>
      </c>
      <c r="B17" s="143">
        <v>0</v>
      </c>
      <c r="C17" s="143">
        <v>3</v>
      </c>
      <c r="D17" s="144">
        <f t="shared" si="0"/>
        <v>3</v>
      </c>
      <c r="E17" s="63"/>
      <c r="F17" s="31"/>
      <c r="G17" s="32"/>
    </row>
    <row r="18" spans="1:7" ht="22.5" customHeight="1">
      <c r="A18" s="62" t="s">
        <v>64</v>
      </c>
      <c r="B18" s="143">
        <v>29</v>
      </c>
      <c r="C18" s="143">
        <v>32</v>
      </c>
      <c r="D18" s="144">
        <f t="shared" si="0"/>
        <v>3</v>
      </c>
      <c r="E18" s="63">
        <f t="shared" si="1"/>
        <v>110.3</v>
      </c>
      <c r="F18" s="31"/>
      <c r="G18" s="32"/>
    </row>
    <row r="19" spans="1:7" ht="38.25" customHeight="1">
      <c r="A19" s="62" t="s">
        <v>65</v>
      </c>
      <c r="B19" s="143">
        <v>48</v>
      </c>
      <c r="C19" s="143">
        <v>43</v>
      </c>
      <c r="D19" s="144">
        <f t="shared" si="0"/>
        <v>-5</v>
      </c>
      <c r="E19" s="63">
        <f t="shared" si="1"/>
        <v>89.6</v>
      </c>
      <c r="F19" s="31"/>
      <c r="G19" s="32"/>
    </row>
    <row r="20" spans="1:7" ht="35.25" customHeight="1">
      <c r="A20" s="62" t="s">
        <v>66</v>
      </c>
      <c r="B20" s="143">
        <v>151</v>
      </c>
      <c r="C20" s="143">
        <v>12</v>
      </c>
      <c r="D20" s="144">
        <f t="shared" si="0"/>
        <v>-139</v>
      </c>
      <c r="E20" s="63">
        <f t="shared" si="1"/>
        <v>7.9</v>
      </c>
      <c r="F20" s="31"/>
      <c r="G20" s="32"/>
    </row>
    <row r="21" spans="1:7" ht="41.25" customHeight="1">
      <c r="A21" s="62" t="s">
        <v>67</v>
      </c>
      <c r="B21" s="143">
        <v>1026</v>
      </c>
      <c r="C21" s="143">
        <v>644</v>
      </c>
      <c r="D21" s="144">
        <f t="shared" si="0"/>
        <v>-382</v>
      </c>
      <c r="E21" s="63">
        <f t="shared" si="1"/>
        <v>62.8</v>
      </c>
      <c r="F21" s="31"/>
      <c r="G21" s="32"/>
    </row>
    <row r="22" spans="1:7" ht="19.5" customHeight="1">
      <c r="A22" s="62" t="s">
        <v>68</v>
      </c>
      <c r="B22" s="143">
        <v>57</v>
      </c>
      <c r="C22" s="143">
        <v>0</v>
      </c>
      <c r="D22" s="144">
        <f t="shared" si="0"/>
        <v>-57</v>
      </c>
      <c r="E22" s="63">
        <f t="shared" si="1"/>
        <v>0</v>
      </c>
      <c r="F22" s="31"/>
      <c r="G22" s="32"/>
    </row>
    <row r="23" spans="1:7" ht="39" customHeight="1">
      <c r="A23" s="62" t="s">
        <v>69</v>
      </c>
      <c r="B23" s="143">
        <v>162</v>
      </c>
      <c r="C23" s="143">
        <v>53</v>
      </c>
      <c r="D23" s="144">
        <f t="shared" si="0"/>
        <v>-109</v>
      </c>
      <c r="E23" s="63">
        <f t="shared" si="1"/>
        <v>32.700000000000003</v>
      </c>
      <c r="F23" s="31"/>
      <c r="G23" s="32"/>
    </row>
    <row r="24" spans="1:7" ht="38.25" customHeight="1">
      <c r="A24" s="62" t="s">
        <v>70</v>
      </c>
      <c r="B24" s="143">
        <v>0</v>
      </c>
      <c r="C24" s="143">
        <v>0</v>
      </c>
      <c r="D24" s="144">
        <f t="shared" si="0"/>
        <v>0</v>
      </c>
      <c r="E24" s="63"/>
      <c r="F24" s="31"/>
      <c r="G24" s="32"/>
    </row>
    <row r="25" spans="1:7" ht="22.5" customHeight="1" thickBot="1">
      <c r="A25" s="64" t="s">
        <v>71</v>
      </c>
      <c r="B25" s="145">
        <v>0</v>
      </c>
      <c r="C25" s="145">
        <v>1</v>
      </c>
      <c r="D25" s="146">
        <f t="shared" si="0"/>
        <v>1</v>
      </c>
      <c r="E25" s="65"/>
      <c r="F25" s="31"/>
      <c r="G25" s="32"/>
    </row>
    <row r="26" spans="1:7">
      <c r="A26" s="36"/>
      <c r="B26" s="36"/>
      <c r="C26" s="36"/>
      <c r="D26" s="36"/>
      <c r="E26" s="36"/>
    </row>
    <row r="27" spans="1:7">
      <c r="A27" s="36"/>
      <c r="B27" s="36"/>
      <c r="C27" s="36"/>
      <c r="D27" s="36"/>
      <c r="E27" s="3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R21"/>
  <sheetViews>
    <sheetView zoomScaleNormal="100" zoomScaleSheetLayoutView="75" workbookViewId="0">
      <selection activeCell="E12" sqref="E12"/>
    </sheetView>
  </sheetViews>
  <sheetFormatPr defaultColWidth="8.88671875" defaultRowHeight="13.2"/>
  <cols>
    <col min="1" max="1" width="52.88671875" style="33" customWidth="1"/>
    <col min="2" max="2" width="21.33203125" style="33" customWidth="1"/>
    <col min="3" max="4" width="22" style="33" customWidth="1"/>
    <col min="5" max="5" width="21.5546875" style="33" customWidth="1"/>
    <col min="6" max="6" width="8.88671875" style="33"/>
    <col min="7" max="7" width="10.88671875" style="33" bestFit="1" customWidth="1"/>
    <col min="8" max="16384" width="8.88671875" style="33"/>
  </cols>
  <sheetData>
    <row r="1" spans="1:18" s="28" customFormat="1" ht="49.5" customHeight="1">
      <c r="A1" s="327" t="s">
        <v>104</v>
      </c>
      <c r="B1" s="327"/>
      <c r="C1" s="327"/>
      <c r="D1" s="327"/>
      <c r="E1" s="327"/>
    </row>
    <row r="2" spans="1:18" s="28" customFormat="1" ht="20.25" customHeight="1">
      <c r="A2" s="328" t="s">
        <v>72</v>
      </c>
      <c r="B2" s="328"/>
      <c r="C2" s="328"/>
      <c r="D2" s="328"/>
      <c r="E2" s="328"/>
    </row>
    <row r="3" spans="1:18" s="28" customFormat="1" ht="17.25" customHeight="1" thickBot="1">
      <c r="A3" s="58"/>
      <c r="B3" s="58"/>
      <c r="C3" s="58"/>
      <c r="D3" s="58"/>
      <c r="E3" s="58"/>
    </row>
    <row r="4" spans="1:18" s="30" customFormat="1" ht="25.5" customHeight="1">
      <c r="A4" s="329"/>
      <c r="B4" s="331" t="s">
        <v>1</v>
      </c>
      <c r="C4" s="331" t="s">
        <v>2</v>
      </c>
      <c r="D4" s="331" t="s">
        <v>94</v>
      </c>
      <c r="E4" s="333"/>
    </row>
    <row r="5" spans="1:18" s="30" customFormat="1" ht="37.5" customHeight="1" thickBot="1">
      <c r="A5" s="330"/>
      <c r="B5" s="332"/>
      <c r="C5" s="332"/>
      <c r="D5" s="283" t="s">
        <v>96</v>
      </c>
      <c r="E5" s="284" t="s">
        <v>4</v>
      </c>
    </row>
    <row r="6" spans="1:18" s="37" customFormat="1" ht="34.5" customHeight="1" thickBot="1">
      <c r="A6" s="289" t="s">
        <v>147</v>
      </c>
      <c r="B6" s="290">
        <f>SUM(B7:B15)</f>
        <v>4034</v>
      </c>
      <c r="C6" s="290">
        <f>SUM(C7:C15)</f>
        <v>962</v>
      </c>
      <c r="D6" s="290">
        <f>C6-B6</f>
        <v>-3072</v>
      </c>
      <c r="E6" s="291">
        <f>ROUND(C6/B6*100,1)</f>
        <v>23.8</v>
      </c>
      <c r="G6" s="38"/>
    </row>
    <row r="7" spans="1:18" ht="51" customHeight="1">
      <c r="A7" s="285" t="s">
        <v>73</v>
      </c>
      <c r="B7" s="286">
        <v>983</v>
      </c>
      <c r="C7" s="286">
        <v>273</v>
      </c>
      <c r="D7" s="287">
        <f t="shared" ref="D7:D15" si="0">C7-B7</f>
        <v>-710</v>
      </c>
      <c r="E7" s="288">
        <f t="shared" ref="E7:E15" si="1">ROUND(C7/B7*100,1)</f>
        <v>27.8</v>
      </c>
      <c r="G7" s="38"/>
      <c r="H7" s="40"/>
      <c r="K7" s="40"/>
    </row>
    <row r="8" spans="1:18" ht="35.25" customHeight="1">
      <c r="A8" s="139" t="s">
        <v>74</v>
      </c>
      <c r="B8" s="140">
        <v>370</v>
      </c>
      <c r="C8" s="140">
        <v>237</v>
      </c>
      <c r="D8" s="39">
        <f t="shared" si="0"/>
        <v>-133</v>
      </c>
      <c r="E8" s="59">
        <f t="shared" si="1"/>
        <v>64.099999999999994</v>
      </c>
      <c r="G8" s="38"/>
      <c r="H8" s="40"/>
      <c r="K8" s="40"/>
    </row>
    <row r="9" spans="1:18" s="34" customFormat="1" ht="25.5" customHeight="1">
      <c r="A9" s="139" t="s">
        <v>75</v>
      </c>
      <c r="B9" s="140">
        <v>289</v>
      </c>
      <c r="C9" s="140">
        <v>239</v>
      </c>
      <c r="D9" s="39">
        <f t="shared" si="0"/>
        <v>-50</v>
      </c>
      <c r="E9" s="59">
        <f t="shared" si="1"/>
        <v>82.7</v>
      </c>
      <c r="F9" s="33"/>
      <c r="G9" s="38"/>
      <c r="H9" s="40"/>
      <c r="I9" s="33"/>
      <c r="K9" s="40"/>
    </row>
    <row r="10" spans="1:18" ht="36.75" customHeight="1">
      <c r="A10" s="139" t="s">
        <v>76</v>
      </c>
      <c r="B10" s="140">
        <v>76</v>
      </c>
      <c r="C10" s="140">
        <v>20</v>
      </c>
      <c r="D10" s="39">
        <f t="shared" si="0"/>
        <v>-56</v>
      </c>
      <c r="E10" s="59">
        <f t="shared" si="1"/>
        <v>26.3</v>
      </c>
      <c r="G10" s="38"/>
      <c r="H10" s="40"/>
      <c r="K10" s="40"/>
    </row>
    <row r="11" spans="1:18" ht="28.5" customHeight="1">
      <c r="A11" s="139" t="s">
        <v>77</v>
      </c>
      <c r="B11" s="140">
        <v>213</v>
      </c>
      <c r="C11" s="140">
        <v>16</v>
      </c>
      <c r="D11" s="39">
        <f t="shared" si="0"/>
        <v>-197</v>
      </c>
      <c r="E11" s="59">
        <f t="shared" si="1"/>
        <v>7.5</v>
      </c>
      <c r="G11" s="38"/>
      <c r="H11" s="40"/>
      <c r="K11" s="40"/>
    </row>
    <row r="12" spans="1:18" ht="59.25" customHeight="1">
      <c r="A12" s="139" t="s">
        <v>78</v>
      </c>
      <c r="B12" s="140">
        <v>0</v>
      </c>
      <c r="C12" s="140">
        <v>13</v>
      </c>
      <c r="D12" s="39">
        <f t="shared" si="0"/>
        <v>13</v>
      </c>
      <c r="E12" s="59"/>
      <c r="G12" s="38"/>
      <c r="H12" s="40"/>
      <c r="K12" s="40"/>
    </row>
    <row r="13" spans="1:18" ht="30.75" customHeight="1">
      <c r="A13" s="139" t="s">
        <v>79</v>
      </c>
      <c r="B13" s="140">
        <v>976</v>
      </c>
      <c r="C13" s="140">
        <v>48</v>
      </c>
      <c r="D13" s="39">
        <f t="shared" si="0"/>
        <v>-928</v>
      </c>
      <c r="E13" s="59">
        <f t="shared" si="1"/>
        <v>4.9000000000000004</v>
      </c>
      <c r="G13" s="38"/>
      <c r="H13" s="40"/>
      <c r="K13" s="40"/>
      <c r="R13" s="41"/>
    </row>
    <row r="14" spans="1:18" ht="75" customHeight="1">
      <c r="A14" s="139" t="s">
        <v>80</v>
      </c>
      <c r="B14" s="140">
        <v>853</v>
      </c>
      <c r="C14" s="140">
        <v>99</v>
      </c>
      <c r="D14" s="39">
        <f t="shared" si="0"/>
        <v>-754</v>
      </c>
      <c r="E14" s="59">
        <f t="shared" si="1"/>
        <v>11.6</v>
      </c>
      <c r="G14" s="38"/>
      <c r="H14" s="40"/>
      <c r="K14" s="40"/>
      <c r="R14" s="41"/>
    </row>
    <row r="15" spans="1:18" ht="33" customHeight="1" thickBot="1">
      <c r="A15" s="141" t="s">
        <v>81</v>
      </c>
      <c r="B15" s="142">
        <v>274</v>
      </c>
      <c r="C15" s="142">
        <v>17</v>
      </c>
      <c r="D15" s="60">
        <f t="shared" si="0"/>
        <v>-257</v>
      </c>
      <c r="E15" s="61">
        <f t="shared" si="1"/>
        <v>6.2</v>
      </c>
      <c r="G15" s="38"/>
      <c r="H15" s="40"/>
      <c r="K15" s="40"/>
      <c r="R15" s="41"/>
    </row>
    <row r="16" spans="1:18">
      <c r="A16" s="36"/>
      <c r="B16" s="36"/>
      <c r="C16" s="36"/>
      <c r="D16" s="36"/>
      <c r="R16" s="41"/>
    </row>
    <row r="17" spans="1:18">
      <c r="A17" s="36"/>
      <c r="B17" s="36"/>
      <c r="C17" s="36"/>
      <c r="D17" s="36"/>
      <c r="R17" s="41"/>
    </row>
    <row r="18" spans="1:18">
      <c r="R18" s="41"/>
    </row>
    <row r="19" spans="1:18">
      <c r="R19" s="41"/>
    </row>
    <row r="20" spans="1:18">
      <c r="R20" s="41"/>
    </row>
    <row r="21" spans="1:18">
      <c r="R21" s="4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0"/>
  <sheetViews>
    <sheetView tabSelected="1" zoomScale="85" zoomScaleNormal="85" zoomScaleSheetLayoutView="73" workbookViewId="0">
      <selection activeCell="M12" sqref="M12"/>
    </sheetView>
  </sheetViews>
  <sheetFormatPr defaultColWidth="9.109375" defaultRowHeight="13.2"/>
  <cols>
    <col min="1" max="1" width="52.44140625" style="1" customWidth="1"/>
    <col min="2" max="2" width="10.44140625" style="1" customWidth="1"/>
    <col min="3" max="3" width="9.44140625" style="1" customWidth="1"/>
    <col min="4" max="4" width="9.33203125" style="1" customWidth="1"/>
    <col min="5" max="5" width="12.44140625" style="1" customWidth="1"/>
    <col min="6" max="6" width="9.109375" style="1"/>
    <col min="7" max="8" width="11.6640625" style="1" bestFit="1" customWidth="1"/>
    <col min="9" max="16384" width="9.109375" style="1"/>
  </cols>
  <sheetData>
    <row r="1" spans="1:7" ht="26.25" customHeight="1">
      <c r="A1" s="334" t="s">
        <v>152</v>
      </c>
      <c r="B1" s="334"/>
      <c r="C1" s="334"/>
      <c r="D1" s="334"/>
      <c r="E1" s="334"/>
    </row>
    <row r="2" spans="1:7" ht="27" customHeight="1">
      <c r="A2" s="335" t="s">
        <v>108</v>
      </c>
      <c r="B2" s="335"/>
      <c r="C2" s="335"/>
      <c r="D2" s="335"/>
      <c r="E2" s="335"/>
    </row>
    <row r="3" spans="1:7" ht="18" customHeight="1">
      <c r="A3" s="336" t="s">
        <v>0</v>
      </c>
      <c r="B3" s="336" t="s">
        <v>1</v>
      </c>
      <c r="C3" s="336" t="s">
        <v>2</v>
      </c>
      <c r="D3" s="337" t="s">
        <v>3</v>
      </c>
      <c r="E3" s="337"/>
    </row>
    <row r="4" spans="1:7" ht="50.25" customHeight="1">
      <c r="A4" s="336"/>
      <c r="B4" s="336"/>
      <c r="C4" s="336"/>
      <c r="D4" s="108" t="s">
        <v>4</v>
      </c>
      <c r="E4" s="45" t="s">
        <v>5</v>
      </c>
    </row>
    <row r="5" spans="1:7" ht="21" customHeight="1">
      <c r="A5" s="46" t="s">
        <v>6</v>
      </c>
      <c r="B5" s="43">
        <v>28.216999999999999</v>
      </c>
      <c r="C5" s="43">
        <v>20.905999999999999</v>
      </c>
      <c r="D5" s="44">
        <f t="shared" ref="D5:D19" si="0">ROUND(C5/B5*100,1)</f>
        <v>74.099999999999994</v>
      </c>
      <c r="E5" s="115">
        <f t="shared" ref="E5:E18" si="1">C5-B5</f>
        <v>-7.3109999999999999</v>
      </c>
      <c r="F5" s="1" t="s">
        <v>7</v>
      </c>
    </row>
    <row r="6" spans="1:7" ht="15.6">
      <c r="A6" s="47" t="s">
        <v>8</v>
      </c>
      <c r="B6" s="116">
        <v>7.0119999999999996</v>
      </c>
      <c r="C6" s="116">
        <v>6.8209999999999997</v>
      </c>
      <c r="D6" s="117">
        <f t="shared" si="0"/>
        <v>97.3</v>
      </c>
      <c r="E6" s="118">
        <f t="shared" si="1"/>
        <v>-0.19099999999999984</v>
      </c>
    </row>
    <row r="7" spans="1:7" ht="33" customHeight="1">
      <c r="A7" s="46" t="s">
        <v>9</v>
      </c>
      <c r="B7" s="43">
        <v>2.8319999999999999</v>
      </c>
      <c r="C7" s="119">
        <v>4.4029999999999996</v>
      </c>
      <c r="D7" s="44">
        <f t="shared" si="0"/>
        <v>155.5</v>
      </c>
      <c r="E7" s="44">
        <f t="shared" si="1"/>
        <v>1.5709999999999997</v>
      </c>
      <c r="F7" s="120"/>
      <c r="G7" s="121"/>
    </row>
    <row r="8" spans="1:7" ht="32.4">
      <c r="A8" s="48" t="s">
        <v>82</v>
      </c>
      <c r="B8" s="43">
        <v>0.61399999999999999</v>
      </c>
      <c r="C8" s="119">
        <v>1.4239999999999999</v>
      </c>
      <c r="D8" s="44">
        <f t="shared" si="0"/>
        <v>231.9</v>
      </c>
      <c r="E8" s="44">
        <f t="shared" si="1"/>
        <v>0.80999999999999994</v>
      </c>
      <c r="F8" s="120"/>
      <c r="G8" s="121"/>
    </row>
    <row r="9" spans="1:7" ht="33" customHeight="1">
      <c r="A9" s="49" t="s">
        <v>10</v>
      </c>
      <c r="B9" s="122">
        <f>B8/B7*100</f>
        <v>21.680790960451979</v>
      </c>
      <c r="C9" s="122">
        <f>C8/C7*100</f>
        <v>32.341585282761756</v>
      </c>
      <c r="D9" s="341" t="s">
        <v>140</v>
      </c>
      <c r="E9" s="342"/>
      <c r="F9" s="123"/>
      <c r="G9" s="121"/>
    </row>
    <row r="10" spans="1:7" ht="33" customHeight="1">
      <c r="A10" s="47" t="s">
        <v>109</v>
      </c>
      <c r="B10" s="182">
        <v>18</v>
      </c>
      <c r="C10" s="182">
        <v>0</v>
      </c>
      <c r="D10" s="117">
        <v>5.6</v>
      </c>
      <c r="E10" s="128">
        <f>C10-B10</f>
        <v>-18</v>
      </c>
      <c r="F10" s="123"/>
      <c r="G10" s="121"/>
    </row>
    <row r="11" spans="1:7" ht="36" customHeight="1">
      <c r="A11" s="47" t="s">
        <v>141</v>
      </c>
      <c r="B11" s="24">
        <v>98</v>
      </c>
      <c r="C11" s="24">
        <v>115</v>
      </c>
      <c r="D11" s="117">
        <f>ROUND(C11/B11*100,1)</f>
        <v>117.3</v>
      </c>
      <c r="E11" s="128">
        <f>C11-B11</f>
        <v>17</v>
      </c>
      <c r="F11" s="123"/>
      <c r="G11" s="121"/>
    </row>
    <row r="12" spans="1:7" ht="33" customHeight="1">
      <c r="A12" s="47" t="s">
        <v>11</v>
      </c>
      <c r="B12" s="124">
        <v>1.337</v>
      </c>
      <c r="C12" s="116">
        <v>2.3849999999999998</v>
      </c>
      <c r="D12" s="117">
        <f t="shared" si="0"/>
        <v>178.4</v>
      </c>
      <c r="E12" s="118">
        <f t="shared" si="1"/>
        <v>1.0479999999999998</v>
      </c>
    </row>
    <row r="13" spans="1:7" ht="16.5" customHeight="1">
      <c r="A13" s="47" t="s">
        <v>142</v>
      </c>
      <c r="B13" s="125">
        <v>287</v>
      </c>
      <c r="C13" s="125">
        <v>403</v>
      </c>
      <c r="D13" s="117">
        <f t="shared" si="0"/>
        <v>140.4</v>
      </c>
      <c r="E13" s="128">
        <f t="shared" si="1"/>
        <v>116</v>
      </c>
    </row>
    <row r="14" spans="1:7" ht="17.25" customHeight="1">
      <c r="A14" s="47" t="s">
        <v>51</v>
      </c>
      <c r="B14" s="126">
        <v>6</v>
      </c>
      <c r="C14" s="127">
        <v>7</v>
      </c>
      <c r="D14" s="117">
        <f t="shared" si="0"/>
        <v>116.7</v>
      </c>
      <c r="E14" s="128">
        <f t="shared" si="1"/>
        <v>1</v>
      </c>
    </row>
    <row r="15" spans="1:7" ht="33.75" customHeight="1">
      <c r="A15" s="46" t="s">
        <v>12</v>
      </c>
      <c r="B15" s="119">
        <v>1.155</v>
      </c>
      <c r="C15" s="129">
        <v>2.5680000000000001</v>
      </c>
      <c r="D15" s="44">
        <f t="shared" si="0"/>
        <v>222.3</v>
      </c>
      <c r="E15" s="44">
        <f t="shared" si="1"/>
        <v>1.413</v>
      </c>
    </row>
    <row r="16" spans="1:7" ht="31.2">
      <c r="A16" s="47" t="s">
        <v>112</v>
      </c>
      <c r="B16" s="116">
        <v>1.5629999999999999</v>
      </c>
      <c r="C16" s="116">
        <v>2.0030000000000001</v>
      </c>
      <c r="D16" s="130">
        <f t="shared" si="0"/>
        <v>128.19999999999999</v>
      </c>
      <c r="E16" s="117">
        <f t="shared" si="1"/>
        <v>0.44000000000000017</v>
      </c>
      <c r="F16" s="131"/>
    </row>
    <row r="17" spans="1:10" ht="15.6">
      <c r="A17" s="46" t="s">
        <v>13</v>
      </c>
      <c r="B17" s="119">
        <v>3.891</v>
      </c>
      <c r="C17" s="119">
        <v>5.931</v>
      </c>
      <c r="D17" s="44">
        <f t="shared" si="0"/>
        <v>152.4</v>
      </c>
      <c r="E17" s="115">
        <f t="shared" si="1"/>
        <v>2.04</v>
      </c>
      <c r="F17" s="131"/>
    </row>
    <row r="18" spans="1:10" ht="16.5" customHeight="1">
      <c r="A18" s="47" t="s">
        <v>8</v>
      </c>
      <c r="B18" s="132">
        <v>3.536</v>
      </c>
      <c r="C18" s="132">
        <v>5.5309999999999997</v>
      </c>
      <c r="D18" s="117">
        <f t="shared" si="0"/>
        <v>156.4</v>
      </c>
      <c r="E18" s="118">
        <f t="shared" si="1"/>
        <v>1.9949999999999997</v>
      </c>
      <c r="F18" s="131"/>
    </row>
    <row r="19" spans="1:10" ht="37.5" customHeight="1">
      <c r="A19" s="46" t="s">
        <v>110</v>
      </c>
      <c r="B19" s="133">
        <v>1380.14</v>
      </c>
      <c r="C19" s="134">
        <v>1842.21</v>
      </c>
      <c r="D19" s="117">
        <f t="shared" si="0"/>
        <v>133.5</v>
      </c>
      <c r="E19" s="42" t="s">
        <v>143</v>
      </c>
      <c r="F19" s="131"/>
    </row>
    <row r="20" spans="1:10" ht="9" customHeight="1">
      <c r="A20" s="343" t="s">
        <v>149</v>
      </c>
      <c r="B20" s="343"/>
      <c r="C20" s="343"/>
      <c r="D20" s="343"/>
      <c r="E20" s="343"/>
    </row>
    <row r="21" spans="1:10" ht="21.75" customHeight="1">
      <c r="A21" s="344"/>
      <c r="B21" s="344"/>
      <c r="C21" s="344"/>
      <c r="D21" s="344"/>
      <c r="E21" s="344"/>
    </row>
    <row r="22" spans="1:10" ht="12.75" customHeight="1">
      <c r="A22" s="336" t="s">
        <v>0</v>
      </c>
      <c r="B22" s="336" t="s">
        <v>14</v>
      </c>
      <c r="C22" s="336" t="s">
        <v>15</v>
      </c>
      <c r="D22" s="345" t="s">
        <v>3</v>
      </c>
      <c r="E22" s="346"/>
    </row>
    <row r="23" spans="1:10" ht="48.75" customHeight="1">
      <c r="A23" s="336"/>
      <c r="B23" s="336"/>
      <c r="C23" s="336"/>
      <c r="D23" s="108" t="s">
        <v>4</v>
      </c>
      <c r="E23" s="42" t="s">
        <v>16</v>
      </c>
    </row>
    <row r="24" spans="1:10" ht="26.25" customHeight="1">
      <c r="A24" s="46" t="s">
        <v>6</v>
      </c>
      <c r="B24" s="119">
        <v>21.855</v>
      </c>
      <c r="C24" s="43">
        <v>15.052</v>
      </c>
      <c r="D24" s="44">
        <f>ROUND(C24/B24*100,1)</f>
        <v>68.900000000000006</v>
      </c>
      <c r="E24" s="115">
        <f>C24-B24</f>
        <v>-6.8030000000000008</v>
      </c>
      <c r="G24" s="135"/>
      <c r="H24" s="135"/>
    </row>
    <row r="25" spans="1:10" ht="31.2">
      <c r="A25" s="46" t="s">
        <v>17</v>
      </c>
      <c r="B25" s="119">
        <v>16.536999999999999</v>
      </c>
      <c r="C25" s="43">
        <v>11.048</v>
      </c>
      <c r="D25" s="44">
        <f>ROUND(C25/B25*100,1)</f>
        <v>66.8</v>
      </c>
      <c r="E25" s="44">
        <f>C25-B25</f>
        <v>-5.488999999999999</v>
      </c>
    </row>
    <row r="26" spans="1:10" ht="24" customHeight="1">
      <c r="A26" s="46" t="s">
        <v>18</v>
      </c>
      <c r="B26" s="43">
        <v>1.008</v>
      </c>
      <c r="C26" s="43">
        <v>1.2869999999999999</v>
      </c>
      <c r="D26" s="44">
        <f>ROUND(C26/B26*100,1)</f>
        <v>127.7</v>
      </c>
      <c r="E26" s="108">
        <f>C26-B26</f>
        <v>0.27899999999999991</v>
      </c>
    </row>
    <row r="27" spans="1:10" ht="34.5" customHeight="1">
      <c r="A27" s="46" t="s">
        <v>19</v>
      </c>
      <c r="B27" s="43" t="s">
        <v>20</v>
      </c>
      <c r="C27" s="43" t="s">
        <v>20</v>
      </c>
      <c r="D27" s="44" t="s">
        <v>20</v>
      </c>
      <c r="E27" s="108" t="s">
        <v>20</v>
      </c>
    </row>
    <row r="28" spans="1:10" ht="24.75" customHeight="1">
      <c r="A28" s="50" t="s">
        <v>21</v>
      </c>
      <c r="B28" s="134">
        <v>2236.1999999999998</v>
      </c>
      <c r="C28" s="134">
        <v>3771.31</v>
      </c>
      <c r="D28" s="115">
        <f>ROUND(C28/B28*100,1)</f>
        <v>168.6</v>
      </c>
      <c r="E28" s="136" t="s">
        <v>144</v>
      </c>
      <c r="F28" s="131"/>
      <c r="G28" s="131"/>
      <c r="I28" s="131"/>
      <c r="J28" s="137"/>
    </row>
    <row r="29" spans="1:10" ht="24.75" customHeight="1">
      <c r="A29" s="46" t="s">
        <v>22</v>
      </c>
      <c r="B29" s="138">
        <v>22</v>
      </c>
      <c r="C29" s="138">
        <v>12</v>
      </c>
      <c r="D29" s="338" t="s">
        <v>145</v>
      </c>
      <c r="E29" s="339"/>
    </row>
    <row r="30" spans="1:10" ht="33" customHeight="1">
      <c r="A30" s="340"/>
      <c r="B30" s="340"/>
      <c r="C30" s="340"/>
      <c r="D30" s="340"/>
      <c r="E30" s="340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CN136"/>
  <sheetViews>
    <sheetView zoomScale="73" zoomScaleNormal="73" zoomScaleSheetLayoutView="75" workbookViewId="0">
      <pane xSplit="1" ySplit="8" topLeftCell="AF9" activePane="bottomRight" state="frozen"/>
      <selection activeCell="K10" sqref="K10"/>
      <selection pane="topRight" activeCell="K10" sqref="K10"/>
      <selection pane="bottomLeft" activeCell="K10" sqref="K10"/>
      <selection pane="bottomRight" activeCell="AX10" sqref="AX10:AX33"/>
    </sheetView>
  </sheetViews>
  <sheetFormatPr defaultColWidth="9.109375" defaultRowHeight="13.2"/>
  <cols>
    <col min="1" max="1" width="24.44140625" style="5" bestFit="1" customWidth="1"/>
    <col min="2" max="3" width="8.88671875" style="5" customWidth="1"/>
    <col min="4" max="4" width="8.5546875" style="5" customWidth="1"/>
    <col min="5" max="5" width="9.33203125" style="5" customWidth="1"/>
    <col min="6" max="7" width="9.88671875" style="5" customWidth="1"/>
    <col min="8" max="8" width="7.5546875" style="5" customWidth="1"/>
    <col min="9" max="9" width="7.6640625" style="5" customWidth="1"/>
    <col min="10" max="11" width="10" style="188" customWidth="1"/>
    <col min="12" max="12" width="7.44140625" style="5" customWidth="1"/>
    <col min="13" max="13" width="8.6640625" style="5" customWidth="1"/>
    <col min="14" max="15" width="6.88671875" style="5" customWidth="1"/>
    <col min="16" max="16" width="10" style="5" customWidth="1"/>
    <col min="17" max="17" width="6.5546875" style="5" customWidth="1"/>
    <col min="18" max="19" width="8.33203125" style="5" customWidth="1"/>
    <col min="20" max="20" width="9.33203125" style="5" customWidth="1"/>
    <col min="21" max="21" width="6.33203125" style="5" customWidth="1"/>
    <col min="22" max="25" width="6.6640625" style="5" hidden="1" customWidth="1"/>
    <col min="26" max="26" width="8.5546875" style="188" customWidth="1"/>
    <col min="27" max="27" width="8.88671875" style="5" customWidth="1"/>
    <col min="28" max="28" width="8.33203125" style="5" customWidth="1"/>
    <col min="29" max="29" width="8.44140625" style="5" customWidth="1"/>
    <col min="30" max="30" width="7.5546875" style="5" customWidth="1"/>
    <col min="31" max="31" width="9.33203125" style="5" customWidth="1"/>
    <col min="32" max="32" width="6.44140625" style="192" customWidth="1"/>
    <col min="33" max="33" width="7.5546875" style="5" customWidth="1"/>
    <col min="34" max="34" width="8.44140625" style="5" customWidth="1"/>
    <col min="35" max="35" width="7.88671875" style="5" customWidth="1"/>
    <col min="36" max="36" width="10.44140625" style="192" customWidth="1"/>
    <col min="37" max="37" width="7.44140625" style="5" customWidth="1"/>
    <col min="38" max="39" width="6.6640625" style="5" customWidth="1"/>
    <col min="40" max="40" width="10.44140625" style="192" customWidth="1"/>
    <col min="41" max="41" width="6.5546875" style="5" customWidth="1"/>
    <col min="42" max="43" width="6.6640625" style="5" customWidth="1"/>
    <col min="44" max="44" width="10.33203125" style="5" customWidth="1"/>
    <col min="45" max="45" width="7.109375" style="5" customWidth="1"/>
    <col min="46" max="46" width="7.33203125" style="5" customWidth="1"/>
    <col min="47" max="47" width="6.88671875" style="5" customWidth="1"/>
    <col min="48" max="48" width="10.33203125" style="5" customWidth="1"/>
    <col min="49" max="49" width="7.6640625" style="5" customWidth="1"/>
    <col min="50" max="50" width="8.5546875" style="5" customWidth="1"/>
    <col min="51" max="51" width="9.44140625" style="5" customWidth="1"/>
    <col min="52" max="52" width="9.5546875" style="5" customWidth="1"/>
    <col min="53" max="53" width="6.33203125" style="5" customWidth="1"/>
    <col min="54" max="57" width="7.44140625" style="5" hidden="1" customWidth="1"/>
    <col min="58" max="58" width="10" style="5" customWidth="1"/>
    <col min="59" max="59" width="10.6640625" style="5" customWidth="1"/>
    <col min="60" max="60" width="7.44140625" style="5" customWidth="1"/>
    <col min="61" max="61" width="7.6640625" style="5" customWidth="1"/>
    <col min="62" max="62" width="10.33203125" style="5" customWidth="1"/>
    <col min="63" max="63" width="9.6640625" style="188" customWidth="1"/>
    <col min="64" max="64" width="6.6640625" style="5" customWidth="1"/>
    <col min="65" max="65" width="8.109375" style="5" customWidth="1"/>
    <col min="66" max="66" width="8.44140625" style="5" customWidth="1"/>
    <col min="67" max="67" width="8.5546875" style="188" customWidth="1"/>
    <col min="68" max="68" width="7.33203125" style="5" customWidth="1"/>
    <col min="69" max="69" width="9.109375" style="5" customWidth="1"/>
    <col min="70" max="70" width="8.44140625" style="5" customWidth="1"/>
    <col min="71" max="71" width="8.44140625" style="188" customWidth="1"/>
    <col min="72" max="72" width="6.44140625" style="5" customWidth="1"/>
    <col min="73" max="73" width="8.33203125" style="5" customWidth="1"/>
    <col min="74" max="76" width="9.5546875" style="5" customWidth="1"/>
    <col min="77" max="77" width="10.33203125" style="5" customWidth="1"/>
    <col min="78" max="78" width="10.33203125" style="188" customWidth="1"/>
    <col min="79" max="80" width="10.33203125" style="5" customWidth="1"/>
    <col min="81" max="82" width="9.5546875" style="188" customWidth="1"/>
    <col min="83" max="86" width="8.6640625" style="5" customWidth="1"/>
    <col min="87" max="87" width="6.5546875" style="5" customWidth="1"/>
    <col min="88" max="88" width="9.33203125" style="5" customWidth="1"/>
    <col min="89" max="16384" width="9.109375" style="5"/>
  </cols>
  <sheetData>
    <row r="1" spans="1:92" ht="21.75" customHeight="1">
      <c r="A1" s="2"/>
      <c r="B1" s="379" t="s">
        <v>153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"/>
      <c r="W1" s="3"/>
      <c r="X1" s="3"/>
      <c r="Y1" s="3"/>
      <c r="Z1" s="193"/>
      <c r="AA1" s="3"/>
      <c r="AB1" s="3"/>
      <c r="AC1" s="3"/>
      <c r="AD1" s="3"/>
      <c r="AE1" s="3"/>
      <c r="AF1" s="189"/>
      <c r="AG1" s="3"/>
      <c r="AH1" s="3"/>
      <c r="AI1" s="3"/>
      <c r="AJ1" s="189"/>
      <c r="AK1" s="3"/>
      <c r="AL1" s="3"/>
      <c r="AM1" s="3"/>
      <c r="AN1" s="189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4"/>
      <c r="BD1" s="4"/>
      <c r="BE1" s="4"/>
      <c r="BF1" s="4"/>
      <c r="BG1" s="4"/>
      <c r="BH1" s="4"/>
      <c r="BI1" s="4"/>
      <c r="BJ1" s="4"/>
      <c r="BK1" s="196"/>
      <c r="BL1" s="4"/>
      <c r="BN1" s="6"/>
      <c r="BP1" s="6"/>
      <c r="BQ1" s="6"/>
      <c r="BS1" s="195"/>
      <c r="BX1" s="7"/>
      <c r="BY1" s="7"/>
      <c r="CI1" s="7"/>
    </row>
    <row r="2" spans="1:92" ht="21.75" customHeight="1" thickBot="1">
      <c r="A2" s="8"/>
      <c r="B2" s="380" t="s">
        <v>107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9"/>
      <c r="W2" s="9"/>
      <c r="X2" s="9"/>
      <c r="Y2" s="9"/>
      <c r="Z2" s="194"/>
      <c r="AA2" s="9"/>
      <c r="AB2" s="9"/>
      <c r="AC2" s="9"/>
      <c r="AD2" s="9"/>
      <c r="AE2" s="9"/>
      <c r="AF2" s="190"/>
      <c r="AG2" s="9"/>
      <c r="AH2" s="9"/>
      <c r="AI2" s="9"/>
      <c r="AJ2" s="190"/>
      <c r="AK2" s="9"/>
      <c r="AL2" s="9"/>
      <c r="AM2" s="9"/>
      <c r="AN2" s="190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0"/>
      <c r="BC2" s="10"/>
      <c r="BD2" s="10"/>
      <c r="BE2" s="10"/>
      <c r="BF2" s="10"/>
      <c r="BG2" s="10"/>
      <c r="BH2" s="10"/>
      <c r="BI2" s="10"/>
      <c r="BJ2" s="10"/>
      <c r="BK2" s="197"/>
      <c r="BL2" s="10"/>
      <c r="BM2" s="10"/>
      <c r="BN2" s="11"/>
      <c r="BO2" s="187"/>
      <c r="BP2" s="11"/>
      <c r="BQ2" s="11"/>
      <c r="BR2" s="11"/>
      <c r="BS2" s="195" t="s">
        <v>23</v>
      </c>
      <c r="BV2" s="7"/>
      <c r="CG2" s="7" t="s">
        <v>23</v>
      </c>
    </row>
    <row r="3" spans="1:92" ht="13.8" customHeight="1">
      <c r="A3" s="347"/>
      <c r="B3" s="350" t="s">
        <v>24</v>
      </c>
      <c r="C3" s="350"/>
      <c r="D3" s="350"/>
      <c r="E3" s="350"/>
      <c r="F3" s="352" t="s">
        <v>25</v>
      </c>
      <c r="G3" s="353"/>
      <c r="H3" s="353"/>
      <c r="I3" s="354"/>
      <c r="J3" s="352" t="s">
        <v>26</v>
      </c>
      <c r="K3" s="353"/>
      <c r="L3" s="353"/>
      <c r="M3" s="354"/>
      <c r="N3" s="361" t="s">
        <v>150</v>
      </c>
      <c r="O3" s="362"/>
      <c r="P3" s="362"/>
      <c r="Q3" s="363"/>
      <c r="R3" s="352" t="s">
        <v>27</v>
      </c>
      <c r="S3" s="353"/>
      <c r="T3" s="353"/>
      <c r="U3" s="354"/>
      <c r="V3" s="352" t="s">
        <v>28</v>
      </c>
      <c r="W3" s="353"/>
      <c r="X3" s="353"/>
      <c r="Y3" s="354"/>
      <c r="Z3" s="352" t="s">
        <v>29</v>
      </c>
      <c r="AA3" s="353"/>
      <c r="AB3" s="353"/>
      <c r="AC3" s="354"/>
      <c r="AD3" s="389" t="s">
        <v>30</v>
      </c>
      <c r="AE3" s="390"/>
      <c r="AF3" s="390"/>
      <c r="AG3" s="384"/>
      <c r="AH3" s="350" t="s">
        <v>31</v>
      </c>
      <c r="AI3" s="350"/>
      <c r="AJ3" s="350"/>
      <c r="AK3" s="350"/>
      <c r="AL3" s="389" t="s">
        <v>32</v>
      </c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84"/>
      <c r="AX3" s="352" t="s">
        <v>33</v>
      </c>
      <c r="AY3" s="353"/>
      <c r="AZ3" s="353"/>
      <c r="BA3" s="354"/>
      <c r="BB3" s="12"/>
      <c r="BC3" s="13"/>
      <c r="BD3" s="13"/>
      <c r="BE3" s="13"/>
      <c r="BF3" s="391" t="s">
        <v>34</v>
      </c>
      <c r="BG3" s="391"/>
      <c r="BH3" s="391"/>
      <c r="BI3" s="391"/>
      <c r="BJ3" s="350" t="s">
        <v>35</v>
      </c>
      <c r="BK3" s="350"/>
      <c r="BL3" s="350"/>
      <c r="BM3" s="350"/>
      <c r="BN3" s="352" t="s">
        <v>36</v>
      </c>
      <c r="BO3" s="353"/>
      <c r="BP3" s="353"/>
      <c r="BQ3" s="354"/>
      <c r="BR3" s="350" t="s">
        <v>37</v>
      </c>
      <c r="BS3" s="350"/>
      <c r="BT3" s="350"/>
      <c r="BU3" s="350"/>
      <c r="BV3" s="361" t="s">
        <v>111</v>
      </c>
      <c r="BW3" s="362"/>
      <c r="BX3" s="363"/>
      <c r="BY3" s="352" t="s">
        <v>38</v>
      </c>
      <c r="BZ3" s="353"/>
      <c r="CA3" s="353"/>
      <c r="CB3" s="353"/>
      <c r="CC3" s="352" t="s">
        <v>21</v>
      </c>
      <c r="CD3" s="353"/>
      <c r="CE3" s="354"/>
      <c r="CF3" s="350" t="s">
        <v>39</v>
      </c>
      <c r="CG3" s="350"/>
      <c r="CH3" s="350"/>
      <c r="CI3" s="109"/>
    </row>
    <row r="4" spans="1:92" ht="38.25" customHeight="1">
      <c r="A4" s="348"/>
      <c r="B4" s="350"/>
      <c r="C4" s="350"/>
      <c r="D4" s="350"/>
      <c r="E4" s="350"/>
      <c r="F4" s="355"/>
      <c r="G4" s="356"/>
      <c r="H4" s="356"/>
      <c r="I4" s="357"/>
      <c r="J4" s="355"/>
      <c r="K4" s="356"/>
      <c r="L4" s="356"/>
      <c r="M4" s="357"/>
      <c r="N4" s="364"/>
      <c r="O4" s="365"/>
      <c r="P4" s="365"/>
      <c r="Q4" s="366"/>
      <c r="R4" s="355"/>
      <c r="S4" s="356"/>
      <c r="T4" s="356"/>
      <c r="U4" s="357"/>
      <c r="V4" s="355"/>
      <c r="W4" s="356"/>
      <c r="X4" s="356"/>
      <c r="Y4" s="357"/>
      <c r="Z4" s="355"/>
      <c r="AA4" s="356"/>
      <c r="AB4" s="356"/>
      <c r="AC4" s="357"/>
      <c r="AD4" s="384" t="s">
        <v>40</v>
      </c>
      <c r="AE4" s="350"/>
      <c r="AF4" s="350"/>
      <c r="AG4" s="350"/>
      <c r="AH4" s="350"/>
      <c r="AI4" s="350"/>
      <c r="AJ4" s="350"/>
      <c r="AK4" s="350"/>
      <c r="AL4" s="350" t="s">
        <v>41</v>
      </c>
      <c r="AM4" s="350"/>
      <c r="AN4" s="350"/>
      <c r="AO4" s="350"/>
      <c r="AP4" s="350" t="s">
        <v>42</v>
      </c>
      <c r="AQ4" s="350"/>
      <c r="AR4" s="350"/>
      <c r="AS4" s="350"/>
      <c r="AT4" s="350" t="s">
        <v>43</v>
      </c>
      <c r="AU4" s="350"/>
      <c r="AV4" s="350"/>
      <c r="AW4" s="350"/>
      <c r="AX4" s="355"/>
      <c r="AY4" s="356"/>
      <c r="AZ4" s="356"/>
      <c r="BA4" s="357"/>
      <c r="BB4" s="14"/>
      <c r="BC4" s="113"/>
      <c r="BD4" s="385" t="s">
        <v>44</v>
      </c>
      <c r="BE4" s="386"/>
      <c r="BF4" s="391"/>
      <c r="BG4" s="391"/>
      <c r="BH4" s="391"/>
      <c r="BI4" s="391"/>
      <c r="BJ4" s="350"/>
      <c r="BK4" s="350"/>
      <c r="BL4" s="350"/>
      <c r="BM4" s="350"/>
      <c r="BN4" s="355"/>
      <c r="BO4" s="356"/>
      <c r="BP4" s="356"/>
      <c r="BQ4" s="357"/>
      <c r="BR4" s="350"/>
      <c r="BS4" s="350"/>
      <c r="BT4" s="350"/>
      <c r="BU4" s="350"/>
      <c r="BV4" s="364"/>
      <c r="BW4" s="365"/>
      <c r="BX4" s="366"/>
      <c r="BY4" s="355"/>
      <c r="BZ4" s="356"/>
      <c r="CA4" s="356"/>
      <c r="CB4" s="356"/>
      <c r="CC4" s="355"/>
      <c r="CD4" s="356"/>
      <c r="CE4" s="357"/>
      <c r="CF4" s="350"/>
      <c r="CG4" s="350"/>
      <c r="CH4" s="350"/>
      <c r="CI4" s="109"/>
    </row>
    <row r="5" spans="1:92" ht="15" customHeight="1">
      <c r="A5" s="348"/>
      <c r="B5" s="351"/>
      <c r="C5" s="351"/>
      <c r="D5" s="351"/>
      <c r="E5" s="351"/>
      <c r="F5" s="355"/>
      <c r="G5" s="356"/>
      <c r="H5" s="356"/>
      <c r="I5" s="357"/>
      <c r="J5" s="358"/>
      <c r="K5" s="359"/>
      <c r="L5" s="359"/>
      <c r="M5" s="360"/>
      <c r="N5" s="367"/>
      <c r="O5" s="368"/>
      <c r="P5" s="368"/>
      <c r="Q5" s="369"/>
      <c r="R5" s="358"/>
      <c r="S5" s="359"/>
      <c r="T5" s="359"/>
      <c r="U5" s="360"/>
      <c r="V5" s="358"/>
      <c r="W5" s="359"/>
      <c r="X5" s="359"/>
      <c r="Y5" s="360"/>
      <c r="Z5" s="358"/>
      <c r="AA5" s="359"/>
      <c r="AB5" s="359"/>
      <c r="AC5" s="360"/>
      <c r="AD5" s="384"/>
      <c r="AE5" s="350"/>
      <c r="AF5" s="350"/>
      <c r="AG5" s="350"/>
      <c r="AH5" s="351"/>
      <c r="AI5" s="351"/>
      <c r="AJ5" s="351"/>
      <c r="AK5" s="351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8"/>
      <c r="AY5" s="359"/>
      <c r="AZ5" s="359"/>
      <c r="BA5" s="360"/>
      <c r="BB5" s="15"/>
      <c r="BC5" s="114"/>
      <c r="BD5" s="387"/>
      <c r="BE5" s="388"/>
      <c r="BF5" s="391"/>
      <c r="BG5" s="391"/>
      <c r="BH5" s="391"/>
      <c r="BI5" s="391"/>
      <c r="BJ5" s="350"/>
      <c r="BK5" s="350"/>
      <c r="BL5" s="350"/>
      <c r="BM5" s="350"/>
      <c r="BN5" s="358"/>
      <c r="BO5" s="359"/>
      <c r="BP5" s="359"/>
      <c r="BQ5" s="360"/>
      <c r="BR5" s="350"/>
      <c r="BS5" s="350"/>
      <c r="BT5" s="350"/>
      <c r="BU5" s="350"/>
      <c r="BV5" s="367"/>
      <c r="BW5" s="368"/>
      <c r="BX5" s="369"/>
      <c r="BY5" s="358"/>
      <c r="BZ5" s="359"/>
      <c r="CA5" s="359"/>
      <c r="CB5" s="359"/>
      <c r="CC5" s="358"/>
      <c r="CD5" s="359"/>
      <c r="CE5" s="360"/>
      <c r="CF5" s="350"/>
      <c r="CG5" s="350"/>
      <c r="CH5" s="350"/>
      <c r="CI5" s="109"/>
    </row>
    <row r="6" spans="1:92" ht="35.25" customHeight="1">
      <c r="A6" s="348"/>
      <c r="B6" s="370">
        <v>2016</v>
      </c>
      <c r="C6" s="371">
        <v>2017</v>
      </c>
      <c r="D6" s="375" t="s">
        <v>45</v>
      </c>
      <c r="E6" s="375"/>
      <c r="F6" s="370">
        <v>2016</v>
      </c>
      <c r="G6" s="371">
        <v>2017</v>
      </c>
      <c r="H6" s="375" t="s">
        <v>45</v>
      </c>
      <c r="I6" s="375"/>
      <c r="J6" s="376">
        <v>2016</v>
      </c>
      <c r="K6" s="373">
        <v>2017</v>
      </c>
      <c r="L6" s="377" t="s">
        <v>45</v>
      </c>
      <c r="M6" s="378"/>
      <c r="N6" s="370">
        <v>2016</v>
      </c>
      <c r="O6" s="371">
        <v>2017</v>
      </c>
      <c r="P6" s="375" t="s">
        <v>45</v>
      </c>
      <c r="Q6" s="375"/>
      <c r="R6" s="370">
        <v>2016</v>
      </c>
      <c r="S6" s="371">
        <v>2017</v>
      </c>
      <c r="T6" s="383" t="s">
        <v>45</v>
      </c>
      <c r="U6" s="383"/>
      <c r="V6" s="383">
        <v>2014</v>
      </c>
      <c r="W6" s="383">
        <v>2015</v>
      </c>
      <c r="X6" s="392" t="s">
        <v>45</v>
      </c>
      <c r="Y6" s="393"/>
      <c r="Z6" s="394">
        <v>2016</v>
      </c>
      <c r="AA6" s="381">
        <v>2017</v>
      </c>
      <c r="AB6" s="375" t="s">
        <v>45</v>
      </c>
      <c r="AC6" s="375"/>
      <c r="AD6" s="383">
        <v>2016</v>
      </c>
      <c r="AE6" s="381">
        <v>2017</v>
      </c>
      <c r="AF6" s="375" t="s">
        <v>45</v>
      </c>
      <c r="AG6" s="375"/>
      <c r="AH6" s="383">
        <v>2016</v>
      </c>
      <c r="AI6" s="381">
        <v>2017</v>
      </c>
      <c r="AJ6" s="375" t="s">
        <v>45</v>
      </c>
      <c r="AK6" s="375"/>
      <c r="AL6" s="383">
        <v>2016</v>
      </c>
      <c r="AM6" s="381">
        <v>2017</v>
      </c>
      <c r="AN6" s="375" t="s">
        <v>45</v>
      </c>
      <c r="AO6" s="375"/>
      <c r="AP6" s="383">
        <v>2016</v>
      </c>
      <c r="AQ6" s="381">
        <v>2017</v>
      </c>
      <c r="AR6" s="375" t="s">
        <v>45</v>
      </c>
      <c r="AS6" s="375"/>
      <c r="AT6" s="383">
        <v>2016</v>
      </c>
      <c r="AU6" s="381">
        <v>2017</v>
      </c>
      <c r="AV6" s="375" t="s">
        <v>45</v>
      </c>
      <c r="AW6" s="375"/>
      <c r="AX6" s="370">
        <v>2016</v>
      </c>
      <c r="AY6" s="371">
        <v>2017</v>
      </c>
      <c r="AZ6" s="375" t="s">
        <v>45</v>
      </c>
      <c r="BA6" s="375"/>
      <c r="BB6" s="16"/>
      <c r="BC6" s="17"/>
      <c r="BD6" s="17"/>
      <c r="BE6" s="17"/>
      <c r="BF6" s="370">
        <v>2016</v>
      </c>
      <c r="BG6" s="371">
        <v>2017</v>
      </c>
      <c r="BH6" s="375" t="s">
        <v>45</v>
      </c>
      <c r="BI6" s="375"/>
      <c r="BJ6" s="375" t="s">
        <v>46</v>
      </c>
      <c r="BK6" s="375"/>
      <c r="BL6" s="375" t="s">
        <v>45</v>
      </c>
      <c r="BM6" s="375"/>
      <c r="BN6" s="370">
        <v>2016</v>
      </c>
      <c r="BO6" s="373">
        <v>2017</v>
      </c>
      <c r="BP6" s="375" t="s">
        <v>45</v>
      </c>
      <c r="BQ6" s="375"/>
      <c r="BR6" s="370">
        <v>2016</v>
      </c>
      <c r="BS6" s="373">
        <v>2017</v>
      </c>
      <c r="BT6" s="375" t="s">
        <v>45</v>
      </c>
      <c r="BU6" s="375"/>
      <c r="BV6" s="370">
        <v>2016</v>
      </c>
      <c r="BW6" s="371">
        <v>2017</v>
      </c>
      <c r="BX6" s="398" t="s">
        <v>47</v>
      </c>
      <c r="BY6" s="370">
        <v>2016</v>
      </c>
      <c r="BZ6" s="373">
        <v>2017</v>
      </c>
      <c r="CA6" s="375" t="s">
        <v>45</v>
      </c>
      <c r="CB6" s="375"/>
      <c r="CC6" s="376">
        <v>2016</v>
      </c>
      <c r="CD6" s="373">
        <v>2017</v>
      </c>
      <c r="CE6" s="398" t="s">
        <v>48</v>
      </c>
      <c r="CF6" s="370">
        <v>2016</v>
      </c>
      <c r="CG6" s="371">
        <v>2017</v>
      </c>
      <c r="CH6" s="396" t="s">
        <v>47</v>
      </c>
      <c r="CI6" s="18"/>
    </row>
    <row r="7" spans="1:92" s="23" customFormat="1" ht="18.75" customHeight="1">
      <c r="A7" s="349"/>
      <c r="B7" s="370"/>
      <c r="C7" s="372"/>
      <c r="D7" s="111" t="s">
        <v>4</v>
      </c>
      <c r="E7" s="111" t="s">
        <v>47</v>
      </c>
      <c r="F7" s="370"/>
      <c r="G7" s="372"/>
      <c r="H7" s="111" t="s">
        <v>4</v>
      </c>
      <c r="I7" s="111" t="s">
        <v>47</v>
      </c>
      <c r="J7" s="376"/>
      <c r="K7" s="374"/>
      <c r="L7" s="111" t="s">
        <v>4</v>
      </c>
      <c r="M7" s="111" t="s">
        <v>47</v>
      </c>
      <c r="N7" s="370"/>
      <c r="O7" s="372"/>
      <c r="P7" s="111" t="s">
        <v>4</v>
      </c>
      <c r="Q7" s="111" t="s">
        <v>47</v>
      </c>
      <c r="R7" s="370"/>
      <c r="S7" s="372"/>
      <c r="T7" s="112" t="s">
        <v>4</v>
      </c>
      <c r="U7" s="112" t="s">
        <v>47</v>
      </c>
      <c r="V7" s="383"/>
      <c r="W7" s="383"/>
      <c r="X7" s="112" t="s">
        <v>4</v>
      </c>
      <c r="Y7" s="112" t="s">
        <v>47</v>
      </c>
      <c r="Z7" s="395"/>
      <c r="AA7" s="382"/>
      <c r="AB7" s="111" t="s">
        <v>4</v>
      </c>
      <c r="AC7" s="111" t="s">
        <v>47</v>
      </c>
      <c r="AD7" s="383"/>
      <c r="AE7" s="382"/>
      <c r="AF7" s="191" t="s">
        <v>4</v>
      </c>
      <c r="AG7" s="111" t="s">
        <v>47</v>
      </c>
      <c r="AH7" s="383"/>
      <c r="AI7" s="382"/>
      <c r="AJ7" s="191" t="s">
        <v>4</v>
      </c>
      <c r="AK7" s="111" t="s">
        <v>47</v>
      </c>
      <c r="AL7" s="383"/>
      <c r="AM7" s="382"/>
      <c r="AN7" s="191" t="s">
        <v>4</v>
      </c>
      <c r="AO7" s="111" t="s">
        <v>47</v>
      </c>
      <c r="AP7" s="383"/>
      <c r="AQ7" s="382"/>
      <c r="AR7" s="111" t="s">
        <v>4</v>
      </c>
      <c r="AS7" s="111" t="s">
        <v>47</v>
      </c>
      <c r="AT7" s="383"/>
      <c r="AU7" s="382"/>
      <c r="AV7" s="111" t="s">
        <v>4</v>
      </c>
      <c r="AW7" s="111" t="s">
        <v>47</v>
      </c>
      <c r="AX7" s="370"/>
      <c r="AY7" s="372"/>
      <c r="AZ7" s="111" t="s">
        <v>4</v>
      </c>
      <c r="BA7" s="111" t="s">
        <v>47</v>
      </c>
      <c r="BB7" s="19">
        <v>2016</v>
      </c>
      <c r="BC7" s="20">
        <v>2017</v>
      </c>
      <c r="BD7" s="21">
        <v>2016</v>
      </c>
      <c r="BE7" s="22">
        <v>2017</v>
      </c>
      <c r="BF7" s="370"/>
      <c r="BG7" s="372"/>
      <c r="BH7" s="111" t="s">
        <v>4</v>
      </c>
      <c r="BI7" s="111" t="s">
        <v>47</v>
      </c>
      <c r="BJ7" s="110">
        <v>2016</v>
      </c>
      <c r="BK7" s="186">
        <v>2017</v>
      </c>
      <c r="BL7" s="111" t="s">
        <v>4</v>
      </c>
      <c r="BM7" s="111" t="s">
        <v>47</v>
      </c>
      <c r="BN7" s="370"/>
      <c r="BO7" s="374"/>
      <c r="BP7" s="111" t="s">
        <v>4</v>
      </c>
      <c r="BQ7" s="111" t="s">
        <v>47</v>
      </c>
      <c r="BR7" s="370"/>
      <c r="BS7" s="374"/>
      <c r="BT7" s="111" t="s">
        <v>4</v>
      </c>
      <c r="BU7" s="111" t="s">
        <v>47</v>
      </c>
      <c r="BV7" s="370"/>
      <c r="BW7" s="372"/>
      <c r="BX7" s="398"/>
      <c r="BY7" s="370"/>
      <c r="BZ7" s="374"/>
      <c r="CA7" s="111" t="s">
        <v>4</v>
      </c>
      <c r="CB7" s="111" t="s">
        <v>47</v>
      </c>
      <c r="CC7" s="376"/>
      <c r="CD7" s="374"/>
      <c r="CE7" s="398"/>
      <c r="CF7" s="370"/>
      <c r="CG7" s="372"/>
      <c r="CH7" s="397"/>
      <c r="CI7" s="18"/>
    </row>
    <row r="8" spans="1:92" s="106" customFormat="1" ht="12.75" customHeight="1" thickBot="1">
      <c r="A8" s="200" t="s">
        <v>49</v>
      </c>
      <c r="B8" s="200">
        <v>1</v>
      </c>
      <c r="C8" s="200">
        <v>2</v>
      </c>
      <c r="D8" s="200">
        <v>3</v>
      </c>
      <c r="E8" s="200">
        <v>4</v>
      </c>
      <c r="F8" s="200">
        <v>5</v>
      </c>
      <c r="G8" s="200">
        <v>6</v>
      </c>
      <c r="H8" s="200">
        <v>7</v>
      </c>
      <c r="I8" s="200">
        <v>8</v>
      </c>
      <c r="J8" s="201">
        <v>9</v>
      </c>
      <c r="K8" s="201">
        <v>10</v>
      </c>
      <c r="L8" s="200">
        <v>11</v>
      </c>
      <c r="M8" s="200">
        <v>12</v>
      </c>
      <c r="N8" s="200">
        <v>13</v>
      </c>
      <c r="O8" s="200">
        <v>14</v>
      </c>
      <c r="P8" s="200">
        <v>15</v>
      </c>
      <c r="Q8" s="200">
        <v>16</v>
      </c>
      <c r="R8" s="200">
        <v>17</v>
      </c>
      <c r="S8" s="200">
        <v>18</v>
      </c>
      <c r="T8" s="200">
        <v>19</v>
      </c>
      <c r="U8" s="200">
        <v>20</v>
      </c>
      <c r="V8" s="200">
        <v>21</v>
      </c>
      <c r="W8" s="200">
        <v>22</v>
      </c>
      <c r="X8" s="200">
        <v>23</v>
      </c>
      <c r="Y8" s="200">
        <v>24</v>
      </c>
      <c r="Z8" s="201">
        <v>25</v>
      </c>
      <c r="AA8" s="200">
        <v>26</v>
      </c>
      <c r="AB8" s="200">
        <v>27</v>
      </c>
      <c r="AC8" s="200">
        <v>28</v>
      </c>
      <c r="AD8" s="200">
        <v>29</v>
      </c>
      <c r="AE8" s="200">
        <v>30</v>
      </c>
      <c r="AF8" s="202">
        <v>31</v>
      </c>
      <c r="AG8" s="200">
        <v>32</v>
      </c>
      <c r="AH8" s="200">
        <v>33</v>
      </c>
      <c r="AI8" s="200">
        <v>34</v>
      </c>
      <c r="AJ8" s="202">
        <v>35</v>
      </c>
      <c r="AK8" s="200">
        <v>36</v>
      </c>
      <c r="AL8" s="200">
        <v>37</v>
      </c>
      <c r="AM8" s="200">
        <v>38</v>
      </c>
      <c r="AN8" s="202">
        <v>39</v>
      </c>
      <c r="AO8" s="200">
        <v>40</v>
      </c>
      <c r="AP8" s="200">
        <v>41</v>
      </c>
      <c r="AQ8" s="200">
        <v>42</v>
      </c>
      <c r="AR8" s="200">
        <v>43</v>
      </c>
      <c r="AS8" s="200">
        <v>44</v>
      </c>
      <c r="AT8" s="200">
        <v>45</v>
      </c>
      <c r="AU8" s="200">
        <v>46</v>
      </c>
      <c r="AV8" s="200">
        <v>47</v>
      </c>
      <c r="AW8" s="200">
        <v>48</v>
      </c>
      <c r="AX8" s="200">
        <v>49</v>
      </c>
      <c r="AY8" s="200">
        <v>50</v>
      </c>
      <c r="AZ8" s="200">
        <v>51</v>
      </c>
      <c r="BA8" s="200">
        <v>52</v>
      </c>
      <c r="BB8" s="200">
        <v>53</v>
      </c>
      <c r="BC8" s="200">
        <v>54</v>
      </c>
      <c r="BD8" s="200">
        <v>55</v>
      </c>
      <c r="BE8" s="200">
        <v>56</v>
      </c>
      <c r="BF8" s="200">
        <v>57</v>
      </c>
      <c r="BG8" s="200">
        <v>58</v>
      </c>
      <c r="BH8" s="200">
        <v>59</v>
      </c>
      <c r="BI8" s="200">
        <v>60</v>
      </c>
      <c r="BJ8" s="200">
        <v>61</v>
      </c>
      <c r="BK8" s="201">
        <v>62</v>
      </c>
      <c r="BL8" s="200">
        <v>63</v>
      </c>
      <c r="BM8" s="200">
        <v>64</v>
      </c>
      <c r="BN8" s="200">
        <v>65</v>
      </c>
      <c r="BO8" s="201">
        <v>66</v>
      </c>
      <c r="BP8" s="200">
        <v>67</v>
      </c>
      <c r="BQ8" s="200">
        <v>68</v>
      </c>
      <c r="BR8" s="200">
        <v>69</v>
      </c>
      <c r="BS8" s="201">
        <v>70</v>
      </c>
      <c r="BT8" s="200">
        <v>71</v>
      </c>
      <c r="BU8" s="200">
        <v>72</v>
      </c>
      <c r="BV8" s="200">
        <v>73</v>
      </c>
      <c r="BW8" s="200">
        <v>74</v>
      </c>
      <c r="BX8" s="200">
        <v>75</v>
      </c>
      <c r="BY8" s="200">
        <v>76</v>
      </c>
      <c r="BZ8" s="201">
        <v>77</v>
      </c>
      <c r="CA8" s="200">
        <v>78</v>
      </c>
      <c r="CB8" s="200">
        <v>79</v>
      </c>
      <c r="CC8" s="201">
        <v>81</v>
      </c>
      <c r="CD8" s="201">
        <v>82</v>
      </c>
      <c r="CE8" s="200">
        <v>83</v>
      </c>
      <c r="CF8" s="200">
        <v>84</v>
      </c>
      <c r="CG8" s="200">
        <v>85</v>
      </c>
      <c r="CH8" s="200">
        <v>86</v>
      </c>
      <c r="CI8" s="105"/>
    </row>
    <row r="9" spans="1:92" s="199" customFormat="1" ht="18.75" customHeight="1" thickBot="1">
      <c r="A9" s="245" t="s">
        <v>147</v>
      </c>
      <c r="B9" s="250">
        <v>28217</v>
      </c>
      <c r="C9" s="203">
        <v>20906</v>
      </c>
      <c r="D9" s="204">
        <v>74.090087535882617</v>
      </c>
      <c r="E9" s="203">
        <v>-7311</v>
      </c>
      <c r="F9" s="203">
        <v>7012</v>
      </c>
      <c r="G9" s="203">
        <v>6821</v>
      </c>
      <c r="H9" s="204">
        <v>97.276098117512831</v>
      </c>
      <c r="I9" s="203">
        <v>-191</v>
      </c>
      <c r="J9" s="203">
        <v>2832</v>
      </c>
      <c r="K9" s="203">
        <v>4403</v>
      </c>
      <c r="L9" s="204">
        <v>155.47316384180792</v>
      </c>
      <c r="M9" s="203">
        <v>1571</v>
      </c>
      <c r="N9" s="203">
        <v>98</v>
      </c>
      <c r="O9" s="203">
        <v>115</v>
      </c>
      <c r="P9" s="205">
        <v>117.34693877551021</v>
      </c>
      <c r="Q9" s="203">
        <v>17</v>
      </c>
      <c r="R9" s="203">
        <v>1337</v>
      </c>
      <c r="S9" s="203">
        <v>2385</v>
      </c>
      <c r="T9" s="205">
        <v>178.38444278234854</v>
      </c>
      <c r="U9" s="203">
        <v>1048</v>
      </c>
      <c r="V9" s="206"/>
      <c r="W9" s="206"/>
      <c r="X9" s="205" t="e">
        <v>#DIV/0!</v>
      </c>
      <c r="Y9" s="206">
        <v>0</v>
      </c>
      <c r="Z9" s="203">
        <v>32850</v>
      </c>
      <c r="AA9" s="203">
        <v>30564</v>
      </c>
      <c r="AB9" s="204">
        <v>93.041095890410958</v>
      </c>
      <c r="AC9" s="203">
        <v>-2286</v>
      </c>
      <c r="AD9" s="203">
        <v>23215</v>
      </c>
      <c r="AE9" s="203">
        <v>17685</v>
      </c>
      <c r="AF9" s="205">
        <v>76.179194486323496</v>
      </c>
      <c r="AG9" s="203">
        <v>-5530</v>
      </c>
      <c r="AH9" s="203">
        <v>2471</v>
      </c>
      <c r="AI9" s="203">
        <v>4445</v>
      </c>
      <c r="AJ9" s="205">
        <v>179.88668555240793</v>
      </c>
      <c r="AK9" s="203">
        <v>1974</v>
      </c>
      <c r="AL9" s="203">
        <v>62</v>
      </c>
      <c r="AM9" s="203">
        <v>431</v>
      </c>
      <c r="AN9" s="205">
        <f>AM9/AL9*100</f>
        <v>695.16129032258061</v>
      </c>
      <c r="AO9" s="203">
        <v>369</v>
      </c>
      <c r="AP9" s="203">
        <v>11</v>
      </c>
      <c r="AQ9" s="203">
        <v>484</v>
      </c>
      <c r="AR9" s="204">
        <f>AQ9/AP9*100</f>
        <v>4400</v>
      </c>
      <c r="AS9" s="203">
        <v>473</v>
      </c>
      <c r="AT9" s="203">
        <v>2398</v>
      </c>
      <c r="AU9" s="203">
        <v>3530</v>
      </c>
      <c r="AV9" s="204">
        <v>147.20600500417015</v>
      </c>
      <c r="AW9" s="203">
        <v>1132</v>
      </c>
      <c r="AX9" s="203">
        <v>1155</v>
      </c>
      <c r="AY9" s="203">
        <v>2568</v>
      </c>
      <c r="AZ9" s="205">
        <f>AY9/AX9*100</f>
        <v>222.33766233766232</v>
      </c>
      <c r="BA9" s="203">
        <v>1413</v>
      </c>
      <c r="BB9" s="207">
        <v>2511</v>
      </c>
      <c r="BC9" s="208">
        <v>801</v>
      </c>
      <c r="BD9" s="208">
        <v>3851</v>
      </c>
      <c r="BE9" s="209">
        <v>5053</v>
      </c>
      <c r="BF9" s="210">
        <v>1563</v>
      </c>
      <c r="BG9" s="210">
        <v>2003</v>
      </c>
      <c r="BH9" s="211">
        <v>128.19999999999999</v>
      </c>
      <c r="BI9" s="210">
        <v>440</v>
      </c>
      <c r="BJ9" s="203">
        <v>3891</v>
      </c>
      <c r="BK9" s="203">
        <v>5931</v>
      </c>
      <c r="BL9" s="205">
        <v>152.4</v>
      </c>
      <c r="BM9" s="203">
        <v>2040</v>
      </c>
      <c r="BN9" s="203">
        <v>21855</v>
      </c>
      <c r="BO9" s="203">
        <v>15052</v>
      </c>
      <c r="BP9" s="205">
        <v>68.872111644932517</v>
      </c>
      <c r="BQ9" s="203">
        <v>-6803</v>
      </c>
      <c r="BR9" s="203">
        <v>16537</v>
      </c>
      <c r="BS9" s="203">
        <v>11048</v>
      </c>
      <c r="BT9" s="205">
        <v>66.807764407087134</v>
      </c>
      <c r="BU9" s="203">
        <v>-5489</v>
      </c>
      <c r="BV9" s="203">
        <v>1380</v>
      </c>
      <c r="BW9" s="203">
        <v>1842</v>
      </c>
      <c r="BX9" s="203">
        <v>462</v>
      </c>
      <c r="BY9" s="203">
        <v>1008</v>
      </c>
      <c r="BZ9" s="203">
        <v>1287</v>
      </c>
      <c r="CA9" s="205">
        <v>127.7</v>
      </c>
      <c r="CB9" s="203">
        <v>279</v>
      </c>
      <c r="CC9" s="203">
        <v>2236.1999999999998</v>
      </c>
      <c r="CD9" s="203">
        <v>3771.31</v>
      </c>
      <c r="CE9" s="203">
        <v>1535.1100000000001</v>
      </c>
      <c r="CF9" s="212">
        <v>22</v>
      </c>
      <c r="CG9" s="212">
        <v>12</v>
      </c>
      <c r="CH9" s="213">
        <v>-10</v>
      </c>
      <c r="CI9" s="198"/>
      <c r="CJ9" s="198"/>
    </row>
    <row r="10" spans="1:92" s="11" customFormat="1" ht="24" customHeight="1" thickBot="1">
      <c r="A10" s="246" t="s">
        <v>116</v>
      </c>
      <c r="B10" s="251">
        <v>137</v>
      </c>
      <c r="C10" s="215">
        <v>72</v>
      </c>
      <c r="D10" s="216">
        <f t="shared" ref="D10:D33" si="0">C10/B10*100</f>
        <v>52.554744525547449</v>
      </c>
      <c r="E10" s="217">
        <f t="shared" ref="E10:E33" si="1">C10-B10</f>
        <v>-65</v>
      </c>
      <c r="F10" s="214">
        <v>21</v>
      </c>
      <c r="G10" s="214">
        <v>24</v>
      </c>
      <c r="H10" s="216">
        <f t="shared" ref="H10:H33" si="2">G10/F10*100</f>
        <v>114.28571428571428</v>
      </c>
      <c r="I10" s="217">
        <f t="shared" ref="I10:I33" si="3">G10-F10</f>
        <v>3</v>
      </c>
      <c r="J10" s="218">
        <v>6</v>
      </c>
      <c r="K10" s="218">
        <v>10</v>
      </c>
      <c r="L10" s="216">
        <f t="shared" ref="L10:L33" si="4">K10/J10*100</f>
        <v>166.66666666666669</v>
      </c>
      <c r="M10" s="217">
        <f t="shared" ref="M10:M33" si="5">K10-J10</f>
        <v>4</v>
      </c>
      <c r="N10" s="219">
        <v>0</v>
      </c>
      <c r="O10" s="214">
        <v>0</v>
      </c>
      <c r="P10" s="220"/>
      <c r="Q10" s="217">
        <f t="shared" ref="Q10:Q33" si="6">O10-N10</f>
        <v>0</v>
      </c>
      <c r="R10" s="214">
        <v>2</v>
      </c>
      <c r="S10" s="219">
        <v>7</v>
      </c>
      <c r="T10" s="220">
        <f t="shared" ref="T10:T33" si="7">S10/R10*100</f>
        <v>350</v>
      </c>
      <c r="U10" s="217">
        <f t="shared" ref="U10:U33" si="8">S10-R10</f>
        <v>5</v>
      </c>
      <c r="V10" s="221"/>
      <c r="W10" s="221"/>
      <c r="X10" s="220" t="e">
        <f t="shared" ref="X10:X30" si="9">W10/V10*100</f>
        <v>#DIV/0!</v>
      </c>
      <c r="Y10" s="221">
        <f t="shared" ref="Y10:Y15" si="10">W10-V10</f>
        <v>0</v>
      </c>
      <c r="Z10" s="218">
        <v>164</v>
      </c>
      <c r="AA10" s="214">
        <v>98</v>
      </c>
      <c r="AB10" s="216">
        <f t="shared" ref="AB10:AB33" si="11">AA10/Z10*100</f>
        <v>59.756097560975604</v>
      </c>
      <c r="AC10" s="217">
        <f t="shared" ref="AC10:AC33" si="12">AA10-Z10</f>
        <v>-66</v>
      </c>
      <c r="AD10" s="214">
        <v>103</v>
      </c>
      <c r="AE10" s="214">
        <v>65</v>
      </c>
      <c r="AF10" s="220">
        <f t="shared" ref="AF10:AF33" si="13">AE10/AD10*100</f>
        <v>63.10679611650486</v>
      </c>
      <c r="AG10" s="217">
        <f t="shared" ref="AG10:AG33" si="14">AE10-AD10</f>
        <v>-38</v>
      </c>
      <c r="AH10" s="214">
        <v>0</v>
      </c>
      <c r="AI10" s="214">
        <v>0</v>
      </c>
      <c r="AJ10" s="220"/>
      <c r="AK10" s="217">
        <f t="shared" ref="AK10:AK33" si="15">AI10-AH10</f>
        <v>0</v>
      </c>
      <c r="AL10" s="214">
        <v>0</v>
      </c>
      <c r="AM10" s="214">
        <v>0</v>
      </c>
      <c r="AN10" s="205"/>
      <c r="AO10" s="217">
        <f t="shared" ref="AO10:AO33" si="16">AM10-AL10</f>
        <v>0</v>
      </c>
      <c r="AP10" s="214">
        <v>0</v>
      </c>
      <c r="AQ10" s="214">
        <v>0</v>
      </c>
      <c r="AR10" s="204"/>
      <c r="AS10" s="217">
        <f t="shared" ref="AS10:AS33" si="17">AQ10-AP10</f>
        <v>0</v>
      </c>
      <c r="AT10" s="214">
        <v>0</v>
      </c>
      <c r="AU10" s="214">
        <v>0</v>
      </c>
      <c r="AV10" s="216"/>
      <c r="AW10" s="217">
        <f t="shared" ref="AW10:AW33" si="18">AU10-AT10</f>
        <v>0</v>
      </c>
      <c r="AX10" s="214">
        <v>0</v>
      </c>
      <c r="AY10" s="214">
        <v>16</v>
      </c>
      <c r="AZ10" s="220"/>
      <c r="BA10" s="217">
        <f t="shared" ref="BA10:BA33" si="19">AY10-AX10</f>
        <v>16</v>
      </c>
      <c r="BB10" s="184">
        <f t="shared" ref="BB10:BC30" si="20">B10-BD10-BN10</f>
        <v>-3764</v>
      </c>
      <c r="BC10" s="222">
        <f t="shared" si="20"/>
        <v>-3157</v>
      </c>
      <c r="BD10" s="222">
        <v>3802</v>
      </c>
      <c r="BE10" s="183">
        <v>3180</v>
      </c>
      <c r="BF10" s="223">
        <v>8</v>
      </c>
      <c r="BG10" s="223">
        <v>10</v>
      </c>
      <c r="BH10" s="224">
        <f t="shared" ref="BH10:BH33" si="21">ROUND(BG10/BF10*100,1)</f>
        <v>125</v>
      </c>
      <c r="BI10" s="225">
        <f t="shared" ref="BI10:BI33" si="22">BG10-BF10</f>
        <v>2</v>
      </c>
      <c r="BJ10" s="226">
        <v>10</v>
      </c>
      <c r="BK10" s="218">
        <v>14</v>
      </c>
      <c r="BL10" s="220">
        <f t="shared" ref="BL10:BL33" si="23">ROUND(BK10/BJ10*100,1)</f>
        <v>140</v>
      </c>
      <c r="BM10" s="217">
        <f t="shared" ref="BM10:BM33" si="24">BK10-BJ10</f>
        <v>4</v>
      </c>
      <c r="BN10" s="214">
        <v>99</v>
      </c>
      <c r="BO10" s="218">
        <v>49</v>
      </c>
      <c r="BP10" s="220">
        <f t="shared" ref="BP10:BP33" si="25">BO10/BN10*100</f>
        <v>49.494949494949495</v>
      </c>
      <c r="BQ10" s="217">
        <f t="shared" ref="BQ10:BQ33" si="26">BO10-BN10</f>
        <v>-50</v>
      </c>
      <c r="BR10" s="214">
        <v>78</v>
      </c>
      <c r="BS10" s="218">
        <v>41</v>
      </c>
      <c r="BT10" s="220">
        <f t="shared" ref="BT10:BT33" si="27">BS10/BR10*100</f>
        <v>52.564102564102569</v>
      </c>
      <c r="BU10" s="217">
        <f t="shared" ref="BU10:BU33" si="28">BS10-BR10</f>
        <v>-37</v>
      </c>
      <c r="BV10" s="227">
        <v>1947.9166666666667</v>
      </c>
      <c r="BW10" s="214">
        <v>4478.125</v>
      </c>
      <c r="BX10" s="217">
        <f t="shared" ref="BX10:BX33" si="29">BW10-BV10</f>
        <v>2530.208333333333</v>
      </c>
      <c r="BY10" s="214">
        <v>0</v>
      </c>
      <c r="BZ10" s="218">
        <v>1</v>
      </c>
      <c r="CA10" s="220"/>
      <c r="CB10" s="217">
        <f t="shared" ref="CB10:CB33" si="30">BZ10-BY10</f>
        <v>1</v>
      </c>
      <c r="CC10" s="218">
        <v>13282</v>
      </c>
      <c r="CD10" s="218">
        <v>3200</v>
      </c>
      <c r="CE10" s="217">
        <f t="shared" ref="CE10:CE33" si="31">CD10-CC10</f>
        <v>-10082</v>
      </c>
      <c r="CF10" s="228">
        <v>0</v>
      </c>
      <c r="CG10" s="228">
        <v>49</v>
      </c>
      <c r="CH10" s="252">
        <f t="shared" ref="CH10:CH33" si="32">CG10-CF10</f>
        <v>49</v>
      </c>
      <c r="CI10" s="25"/>
      <c r="CJ10" s="25"/>
      <c r="CK10" s="25"/>
      <c r="CL10" s="25"/>
      <c r="CM10" s="5"/>
      <c r="CN10" s="5"/>
    </row>
    <row r="11" spans="1:92" s="11" customFormat="1" ht="24" customHeight="1" thickBot="1">
      <c r="A11" s="247" t="s">
        <v>117</v>
      </c>
      <c r="B11" s="253">
        <v>155</v>
      </c>
      <c r="C11" s="230">
        <v>222</v>
      </c>
      <c r="D11" s="231">
        <f t="shared" si="0"/>
        <v>143.22580645161293</v>
      </c>
      <c r="E11" s="232">
        <f t="shared" si="1"/>
        <v>67</v>
      </c>
      <c r="F11" s="229">
        <v>57</v>
      </c>
      <c r="G11" s="229">
        <v>113</v>
      </c>
      <c r="H11" s="231">
        <f t="shared" si="2"/>
        <v>198.24561403508773</v>
      </c>
      <c r="I11" s="232">
        <f t="shared" si="3"/>
        <v>56</v>
      </c>
      <c r="J11" s="233">
        <v>11</v>
      </c>
      <c r="K11" s="233">
        <v>38</v>
      </c>
      <c r="L11" s="231">
        <f t="shared" si="4"/>
        <v>345.45454545454544</v>
      </c>
      <c r="M11" s="232">
        <f t="shared" si="5"/>
        <v>27</v>
      </c>
      <c r="N11" s="234">
        <v>0</v>
      </c>
      <c r="O11" s="229">
        <v>0</v>
      </c>
      <c r="P11" s="235"/>
      <c r="Q11" s="232">
        <f t="shared" si="6"/>
        <v>0</v>
      </c>
      <c r="R11" s="229">
        <v>0</v>
      </c>
      <c r="S11" s="234">
        <v>11</v>
      </c>
      <c r="T11" s="235"/>
      <c r="U11" s="232">
        <f t="shared" si="8"/>
        <v>11</v>
      </c>
      <c r="V11" s="236"/>
      <c r="W11" s="236"/>
      <c r="X11" s="235" t="e">
        <f t="shared" si="9"/>
        <v>#DIV/0!</v>
      </c>
      <c r="Y11" s="236">
        <f t="shared" si="10"/>
        <v>0</v>
      </c>
      <c r="Z11" s="233">
        <v>181</v>
      </c>
      <c r="AA11" s="229">
        <v>265</v>
      </c>
      <c r="AB11" s="231">
        <f t="shared" si="11"/>
        <v>146.40883977900552</v>
      </c>
      <c r="AC11" s="232">
        <f t="shared" si="12"/>
        <v>84</v>
      </c>
      <c r="AD11" s="229">
        <v>141</v>
      </c>
      <c r="AE11" s="229">
        <v>206</v>
      </c>
      <c r="AF11" s="235">
        <f t="shared" si="13"/>
        <v>146.09929078014184</v>
      </c>
      <c r="AG11" s="232">
        <f t="shared" si="14"/>
        <v>65</v>
      </c>
      <c r="AH11" s="229">
        <v>0</v>
      </c>
      <c r="AI11" s="229">
        <v>22</v>
      </c>
      <c r="AJ11" s="235"/>
      <c r="AK11" s="232">
        <f t="shared" si="15"/>
        <v>22</v>
      </c>
      <c r="AL11" s="229">
        <v>0</v>
      </c>
      <c r="AM11" s="229">
        <v>0</v>
      </c>
      <c r="AN11" s="205"/>
      <c r="AO11" s="232">
        <f t="shared" si="16"/>
        <v>0</v>
      </c>
      <c r="AP11" s="229">
        <v>0</v>
      </c>
      <c r="AQ11" s="229">
        <v>22</v>
      </c>
      <c r="AR11" s="204"/>
      <c r="AS11" s="232">
        <f t="shared" si="17"/>
        <v>22</v>
      </c>
      <c r="AT11" s="229">
        <v>0</v>
      </c>
      <c r="AU11" s="229">
        <v>0</v>
      </c>
      <c r="AV11" s="231"/>
      <c r="AW11" s="232">
        <f t="shared" si="18"/>
        <v>0</v>
      </c>
      <c r="AX11" s="229">
        <v>2</v>
      </c>
      <c r="AY11" s="229">
        <v>18</v>
      </c>
      <c r="AZ11" s="235">
        <f t="shared" ref="AZ11:AZ33" si="33">AY11/AX11*100</f>
        <v>900</v>
      </c>
      <c r="BA11" s="232">
        <f t="shared" si="19"/>
        <v>16</v>
      </c>
      <c r="BB11" s="237">
        <f t="shared" si="20"/>
        <v>-1618</v>
      </c>
      <c r="BC11" s="185">
        <f t="shared" si="20"/>
        <v>-1373</v>
      </c>
      <c r="BD11" s="185">
        <v>1639</v>
      </c>
      <c r="BE11" s="238">
        <v>1439</v>
      </c>
      <c r="BF11" s="239">
        <v>10</v>
      </c>
      <c r="BG11" s="239">
        <v>14</v>
      </c>
      <c r="BH11" s="240">
        <f t="shared" si="21"/>
        <v>140</v>
      </c>
      <c r="BI11" s="241">
        <f t="shared" si="22"/>
        <v>4</v>
      </c>
      <c r="BJ11" s="242">
        <v>20</v>
      </c>
      <c r="BK11" s="233">
        <v>49</v>
      </c>
      <c r="BL11" s="235">
        <f t="shared" si="23"/>
        <v>245</v>
      </c>
      <c r="BM11" s="232">
        <f t="shared" si="24"/>
        <v>29</v>
      </c>
      <c r="BN11" s="229">
        <v>134</v>
      </c>
      <c r="BO11" s="233">
        <v>156</v>
      </c>
      <c r="BP11" s="235">
        <f t="shared" si="25"/>
        <v>116.4179104477612</v>
      </c>
      <c r="BQ11" s="232">
        <f t="shared" si="26"/>
        <v>22</v>
      </c>
      <c r="BR11" s="229">
        <v>92</v>
      </c>
      <c r="BS11" s="233">
        <v>91</v>
      </c>
      <c r="BT11" s="235">
        <f t="shared" si="27"/>
        <v>98.91304347826086</v>
      </c>
      <c r="BU11" s="232">
        <f t="shared" si="28"/>
        <v>-1</v>
      </c>
      <c r="BV11" s="243">
        <v>1560.6382978723404</v>
      </c>
      <c r="BW11" s="229">
        <v>1587.0967741935483</v>
      </c>
      <c r="BX11" s="232">
        <f t="shared" si="29"/>
        <v>26.458476321207854</v>
      </c>
      <c r="BY11" s="229">
        <v>7</v>
      </c>
      <c r="BZ11" s="233">
        <v>3</v>
      </c>
      <c r="CA11" s="235">
        <f t="shared" ref="CA11:CA33" si="34">ROUND(BZ11/BY11*100,1)</f>
        <v>42.9</v>
      </c>
      <c r="CB11" s="232">
        <f t="shared" si="30"/>
        <v>-4</v>
      </c>
      <c r="CC11" s="233">
        <v>2404.14</v>
      </c>
      <c r="CD11" s="233">
        <v>3316.67</v>
      </c>
      <c r="CE11" s="232">
        <f t="shared" si="31"/>
        <v>912.5300000000002</v>
      </c>
      <c r="CF11" s="244">
        <v>19</v>
      </c>
      <c r="CG11" s="244">
        <v>52</v>
      </c>
      <c r="CH11" s="254">
        <f t="shared" si="32"/>
        <v>33</v>
      </c>
      <c r="CI11" s="25"/>
      <c r="CJ11" s="25"/>
      <c r="CK11" s="25"/>
      <c r="CL11" s="25"/>
      <c r="CM11" s="5"/>
      <c r="CN11" s="5"/>
    </row>
    <row r="12" spans="1:92" s="11" customFormat="1" ht="24" customHeight="1" thickBot="1">
      <c r="A12" s="247" t="s">
        <v>118</v>
      </c>
      <c r="B12" s="253">
        <v>1831</v>
      </c>
      <c r="C12" s="230">
        <v>1415</v>
      </c>
      <c r="D12" s="231">
        <f t="shared" si="0"/>
        <v>77.280174767886393</v>
      </c>
      <c r="E12" s="232">
        <f t="shared" si="1"/>
        <v>-416</v>
      </c>
      <c r="F12" s="229">
        <v>575</v>
      </c>
      <c r="G12" s="229">
        <v>528</v>
      </c>
      <c r="H12" s="231">
        <f t="shared" si="2"/>
        <v>91.826086956521735</v>
      </c>
      <c r="I12" s="232">
        <f t="shared" si="3"/>
        <v>-47</v>
      </c>
      <c r="J12" s="233">
        <v>218</v>
      </c>
      <c r="K12" s="233">
        <v>353</v>
      </c>
      <c r="L12" s="231">
        <f t="shared" si="4"/>
        <v>161.92660550458714</v>
      </c>
      <c r="M12" s="232">
        <f t="shared" si="5"/>
        <v>135</v>
      </c>
      <c r="N12" s="234">
        <v>3</v>
      </c>
      <c r="O12" s="229">
        <v>2</v>
      </c>
      <c r="P12" s="235">
        <f t="shared" ref="P12:P31" si="35">O12/N12*100</f>
        <v>66.666666666666657</v>
      </c>
      <c r="Q12" s="232">
        <f t="shared" si="6"/>
        <v>-1</v>
      </c>
      <c r="R12" s="229">
        <v>60</v>
      </c>
      <c r="S12" s="234">
        <v>269</v>
      </c>
      <c r="T12" s="235">
        <f t="shared" si="7"/>
        <v>448.33333333333331</v>
      </c>
      <c r="U12" s="232">
        <f t="shared" si="8"/>
        <v>209</v>
      </c>
      <c r="V12" s="236"/>
      <c r="W12" s="236"/>
      <c r="X12" s="235" t="e">
        <f t="shared" si="9"/>
        <v>#DIV/0!</v>
      </c>
      <c r="Y12" s="236">
        <f t="shared" si="10"/>
        <v>0</v>
      </c>
      <c r="Z12" s="233">
        <v>1995</v>
      </c>
      <c r="AA12" s="229">
        <v>2082</v>
      </c>
      <c r="AB12" s="231">
        <f t="shared" si="11"/>
        <v>104.3609022556391</v>
      </c>
      <c r="AC12" s="232">
        <f t="shared" si="12"/>
        <v>87</v>
      </c>
      <c r="AD12" s="229">
        <v>1418</v>
      </c>
      <c r="AE12" s="229">
        <v>1228</v>
      </c>
      <c r="AF12" s="235">
        <f t="shared" si="13"/>
        <v>86.600846262341321</v>
      </c>
      <c r="AG12" s="232">
        <f t="shared" si="14"/>
        <v>-190</v>
      </c>
      <c r="AH12" s="229">
        <v>510</v>
      </c>
      <c r="AI12" s="229">
        <v>542</v>
      </c>
      <c r="AJ12" s="235">
        <f t="shared" ref="AJ12:AJ33" si="36">AI12/AH12*100</f>
        <v>106.27450980392157</v>
      </c>
      <c r="AK12" s="232">
        <f t="shared" si="15"/>
        <v>32</v>
      </c>
      <c r="AL12" s="229">
        <v>0</v>
      </c>
      <c r="AM12" s="229">
        <v>272</v>
      </c>
      <c r="AN12" s="205"/>
      <c r="AO12" s="232">
        <f t="shared" si="16"/>
        <v>272</v>
      </c>
      <c r="AP12" s="229">
        <v>0</v>
      </c>
      <c r="AQ12" s="229">
        <v>43</v>
      </c>
      <c r="AR12" s="204"/>
      <c r="AS12" s="232">
        <f t="shared" si="17"/>
        <v>43</v>
      </c>
      <c r="AT12" s="229">
        <v>510</v>
      </c>
      <c r="AU12" s="229">
        <v>227</v>
      </c>
      <c r="AV12" s="231">
        <f t="shared" ref="AV12:AV33" si="37">AU12/AT12*100</f>
        <v>44.509803921568626</v>
      </c>
      <c r="AW12" s="232">
        <f t="shared" si="18"/>
        <v>-283</v>
      </c>
      <c r="AX12" s="229">
        <v>130</v>
      </c>
      <c r="AY12" s="229">
        <v>139</v>
      </c>
      <c r="AZ12" s="235">
        <f t="shared" si="33"/>
        <v>106.92307692307692</v>
      </c>
      <c r="BA12" s="232">
        <f t="shared" si="19"/>
        <v>9</v>
      </c>
      <c r="BB12" s="237">
        <f t="shared" si="20"/>
        <v>-6424</v>
      </c>
      <c r="BC12" s="185">
        <f t="shared" si="20"/>
        <v>-6342</v>
      </c>
      <c r="BD12" s="185">
        <v>6848</v>
      </c>
      <c r="BE12" s="238">
        <v>6742</v>
      </c>
      <c r="BF12" s="239">
        <v>119</v>
      </c>
      <c r="BG12" s="239">
        <v>167</v>
      </c>
      <c r="BH12" s="240">
        <f t="shared" si="21"/>
        <v>140.30000000000001</v>
      </c>
      <c r="BI12" s="241">
        <f t="shared" si="22"/>
        <v>48</v>
      </c>
      <c r="BJ12" s="242">
        <v>320</v>
      </c>
      <c r="BK12" s="233">
        <v>493</v>
      </c>
      <c r="BL12" s="235">
        <f t="shared" si="23"/>
        <v>154.1</v>
      </c>
      <c r="BM12" s="232">
        <f t="shared" si="24"/>
        <v>173</v>
      </c>
      <c r="BN12" s="229">
        <v>1407</v>
      </c>
      <c r="BO12" s="233">
        <v>1015</v>
      </c>
      <c r="BP12" s="235">
        <f t="shared" si="25"/>
        <v>72.139303482587067</v>
      </c>
      <c r="BQ12" s="232">
        <f t="shared" si="26"/>
        <v>-392</v>
      </c>
      <c r="BR12" s="229">
        <v>1052</v>
      </c>
      <c r="BS12" s="233">
        <v>754</v>
      </c>
      <c r="BT12" s="235">
        <f t="shared" si="27"/>
        <v>71.673003802281372</v>
      </c>
      <c r="BU12" s="232">
        <f t="shared" si="28"/>
        <v>-298</v>
      </c>
      <c r="BV12" s="243">
        <v>1498.0162308385934</v>
      </c>
      <c r="BW12" s="229">
        <v>1598.153547133139</v>
      </c>
      <c r="BX12" s="232">
        <f t="shared" si="29"/>
        <v>100.1373162945456</v>
      </c>
      <c r="BY12" s="229">
        <v>93</v>
      </c>
      <c r="BZ12" s="233">
        <v>134</v>
      </c>
      <c r="CA12" s="235">
        <f t="shared" si="34"/>
        <v>144.1</v>
      </c>
      <c r="CB12" s="232">
        <f t="shared" si="30"/>
        <v>41</v>
      </c>
      <c r="CC12" s="233">
        <v>2298.7199999999998</v>
      </c>
      <c r="CD12" s="233">
        <v>3388.71</v>
      </c>
      <c r="CE12" s="232">
        <f t="shared" si="31"/>
        <v>1089.9900000000002</v>
      </c>
      <c r="CF12" s="244">
        <v>15</v>
      </c>
      <c r="CG12" s="244">
        <v>8</v>
      </c>
      <c r="CH12" s="254">
        <f t="shared" si="32"/>
        <v>-7</v>
      </c>
      <c r="CI12" s="25"/>
      <c r="CJ12" s="25"/>
      <c r="CK12" s="25"/>
      <c r="CL12" s="25"/>
      <c r="CM12" s="5"/>
      <c r="CN12" s="5"/>
    </row>
    <row r="13" spans="1:92" s="11" customFormat="1" ht="24" customHeight="1" thickBot="1">
      <c r="A13" s="247" t="s">
        <v>119</v>
      </c>
      <c r="B13" s="253">
        <v>121</v>
      </c>
      <c r="C13" s="230">
        <v>86</v>
      </c>
      <c r="D13" s="231">
        <f t="shared" si="0"/>
        <v>71.074380165289256</v>
      </c>
      <c r="E13" s="232">
        <f t="shared" si="1"/>
        <v>-35</v>
      </c>
      <c r="F13" s="229">
        <v>31</v>
      </c>
      <c r="G13" s="229">
        <v>31</v>
      </c>
      <c r="H13" s="231">
        <f t="shared" si="2"/>
        <v>100</v>
      </c>
      <c r="I13" s="232">
        <f t="shared" si="3"/>
        <v>0</v>
      </c>
      <c r="J13" s="233">
        <v>7</v>
      </c>
      <c r="K13" s="233">
        <v>10</v>
      </c>
      <c r="L13" s="231">
        <f t="shared" si="4"/>
        <v>142.85714285714286</v>
      </c>
      <c r="M13" s="232">
        <f t="shared" si="5"/>
        <v>3</v>
      </c>
      <c r="N13" s="234">
        <v>0</v>
      </c>
      <c r="O13" s="229">
        <v>0</v>
      </c>
      <c r="P13" s="235"/>
      <c r="Q13" s="232">
        <f t="shared" si="6"/>
        <v>0</v>
      </c>
      <c r="R13" s="229">
        <v>2</v>
      </c>
      <c r="S13" s="234">
        <v>20</v>
      </c>
      <c r="T13" s="235">
        <f t="shared" si="7"/>
        <v>1000</v>
      </c>
      <c r="U13" s="232">
        <f t="shared" si="8"/>
        <v>18</v>
      </c>
      <c r="V13" s="236"/>
      <c r="W13" s="236"/>
      <c r="X13" s="235" t="e">
        <f t="shared" si="9"/>
        <v>#DIV/0!</v>
      </c>
      <c r="Y13" s="236">
        <f t="shared" si="10"/>
        <v>0</v>
      </c>
      <c r="Z13" s="233">
        <v>192</v>
      </c>
      <c r="AA13" s="229">
        <v>83</v>
      </c>
      <c r="AB13" s="231">
        <f t="shared" si="11"/>
        <v>43.229166666666671</v>
      </c>
      <c r="AC13" s="232">
        <f t="shared" si="12"/>
        <v>-109</v>
      </c>
      <c r="AD13" s="229">
        <v>113</v>
      </c>
      <c r="AE13" s="229">
        <v>80</v>
      </c>
      <c r="AF13" s="235">
        <f t="shared" si="13"/>
        <v>70.796460176991147</v>
      </c>
      <c r="AG13" s="232">
        <f t="shared" si="14"/>
        <v>-33</v>
      </c>
      <c r="AH13" s="229">
        <v>0</v>
      </c>
      <c r="AI13" s="229">
        <v>0</v>
      </c>
      <c r="AJ13" s="235"/>
      <c r="AK13" s="232">
        <f t="shared" si="15"/>
        <v>0</v>
      </c>
      <c r="AL13" s="229">
        <v>0</v>
      </c>
      <c r="AM13" s="229">
        <v>0</v>
      </c>
      <c r="AN13" s="205"/>
      <c r="AO13" s="232">
        <f t="shared" si="16"/>
        <v>0</v>
      </c>
      <c r="AP13" s="229">
        <v>0</v>
      </c>
      <c r="AQ13" s="229">
        <v>0</v>
      </c>
      <c r="AR13" s="204"/>
      <c r="AS13" s="232">
        <f t="shared" si="17"/>
        <v>0</v>
      </c>
      <c r="AT13" s="229">
        <v>0</v>
      </c>
      <c r="AU13" s="229">
        <v>0</v>
      </c>
      <c r="AV13" s="231"/>
      <c r="AW13" s="232">
        <f t="shared" si="18"/>
        <v>0</v>
      </c>
      <c r="AX13" s="229">
        <v>7</v>
      </c>
      <c r="AY13" s="229">
        <v>11</v>
      </c>
      <c r="AZ13" s="235">
        <f t="shared" si="33"/>
        <v>157.14285714285714</v>
      </c>
      <c r="BA13" s="232">
        <f t="shared" si="19"/>
        <v>4</v>
      </c>
      <c r="BB13" s="237">
        <f t="shared" si="20"/>
        <v>-2542</v>
      </c>
      <c r="BC13" s="185">
        <f t="shared" si="20"/>
        <v>-2232</v>
      </c>
      <c r="BD13" s="185">
        <v>2558</v>
      </c>
      <c r="BE13" s="238">
        <v>2252</v>
      </c>
      <c r="BF13" s="239">
        <v>8</v>
      </c>
      <c r="BG13" s="239">
        <v>6</v>
      </c>
      <c r="BH13" s="240">
        <f t="shared" si="21"/>
        <v>75</v>
      </c>
      <c r="BI13" s="241">
        <f t="shared" si="22"/>
        <v>-2</v>
      </c>
      <c r="BJ13" s="242">
        <v>14</v>
      </c>
      <c r="BK13" s="233">
        <v>19</v>
      </c>
      <c r="BL13" s="235">
        <f t="shared" si="23"/>
        <v>135.69999999999999</v>
      </c>
      <c r="BM13" s="232">
        <f t="shared" si="24"/>
        <v>5</v>
      </c>
      <c r="BN13" s="229">
        <v>105</v>
      </c>
      <c r="BO13" s="233">
        <v>66</v>
      </c>
      <c r="BP13" s="235">
        <f t="shared" si="25"/>
        <v>62.857142857142854</v>
      </c>
      <c r="BQ13" s="232">
        <f t="shared" si="26"/>
        <v>-39</v>
      </c>
      <c r="BR13" s="229">
        <v>84</v>
      </c>
      <c r="BS13" s="233">
        <v>56</v>
      </c>
      <c r="BT13" s="235">
        <f t="shared" si="27"/>
        <v>66.666666666666657</v>
      </c>
      <c r="BU13" s="232">
        <f t="shared" si="28"/>
        <v>-28</v>
      </c>
      <c r="BV13" s="243">
        <v>1441.4634146341464</v>
      </c>
      <c r="BW13" s="229">
        <v>2337.2881355932204</v>
      </c>
      <c r="BX13" s="232">
        <f t="shared" si="29"/>
        <v>895.82472095907406</v>
      </c>
      <c r="BY13" s="229">
        <v>4</v>
      </c>
      <c r="BZ13" s="233">
        <v>5</v>
      </c>
      <c r="CA13" s="235">
        <f t="shared" si="34"/>
        <v>125</v>
      </c>
      <c r="CB13" s="232">
        <f t="shared" si="30"/>
        <v>1</v>
      </c>
      <c r="CC13" s="233">
        <v>1858</v>
      </c>
      <c r="CD13" s="233">
        <v>3248</v>
      </c>
      <c r="CE13" s="232">
        <f t="shared" si="31"/>
        <v>1390</v>
      </c>
      <c r="CF13" s="244">
        <v>26</v>
      </c>
      <c r="CG13" s="244">
        <v>13</v>
      </c>
      <c r="CH13" s="254">
        <f t="shared" si="32"/>
        <v>-13</v>
      </c>
      <c r="CI13" s="25"/>
      <c r="CJ13" s="25"/>
      <c r="CK13" s="25"/>
      <c r="CL13" s="25"/>
      <c r="CM13" s="5"/>
      <c r="CN13" s="5"/>
    </row>
    <row r="14" spans="1:92" s="11" customFormat="1" ht="24" customHeight="1" thickBot="1">
      <c r="A14" s="247" t="s">
        <v>120</v>
      </c>
      <c r="B14" s="253">
        <v>609</v>
      </c>
      <c r="C14" s="230">
        <v>310</v>
      </c>
      <c r="D14" s="231">
        <f t="shared" si="0"/>
        <v>50.903119868637113</v>
      </c>
      <c r="E14" s="232">
        <f t="shared" si="1"/>
        <v>-299</v>
      </c>
      <c r="F14" s="229">
        <v>167</v>
      </c>
      <c r="G14" s="229">
        <v>164</v>
      </c>
      <c r="H14" s="231">
        <f t="shared" si="2"/>
        <v>98.203592814371248</v>
      </c>
      <c r="I14" s="232">
        <f t="shared" si="3"/>
        <v>-3</v>
      </c>
      <c r="J14" s="233">
        <v>61</v>
      </c>
      <c r="K14" s="233">
        <v>125</v>
      </c>
      <c r="L14" s="231">
        <f t="shared" si="4"/>
        <v>204.91803278688522</v>
      </c>
      <c r="M14" s="232">
        <f t="shared" si="5"/>
        <v>64</v>
      </c>
      <c r="N14" s="234">
        <v>2</v>
      </c>
      <c r="O14" s="229">
        <v>1</v>
      </c>
      <c r="P14" s="235">
        <f t="shared" si="35"/>
        <v>50</v>
      </c>
      <c r="Q14" s="232">
        <f t="shared" si="6"/>
        <v>-1</v>
      </c>
      <c r="R14" s="229">
        <v>8</v>
      </c>
      <c r="S14" s="234">
        <v>39</v>
      </c>
      <c r="T14" s="235">
        <f t="shared" si="7"/>
        <v>487.5</v>
      </c>
      <c r="U14" s="232">
        <f t="shared" si="8"/>
        <v>31</v>
      </c>
      <c r="V14" s="236"/>
      <c r="W14" s="236"/>
      <c r="X14" s="235" t="e">
        <f t="shared" si="9"/>
        <v>#DIV/0!</v>
      </c>
      <c r="Y14" s="236">
        <f t="shared" si="10"/>
        <v>0</v>
      </c>
      <c r="Z14" s="233">
        <v>849</v>
      </c>
      <c r="AA14" s="229">
        <v>862</v>
      </c>
      <c r="AB14" s="231">
        <f t="shared" si="11"/>
        <v>101.53121319199059</v>
      </c>
      <c r="AC14" s="232">
        <f t="shared" si="12"/>
        <v>13</v>
      </c>
      <c r="AD14" s="229">
        <v>499</v>
      </c>
      <c r="AE14" s="229">
        <v>268</v>
      </c>
      <c r="AF14" s="235">
        <f t="shared" si="13"/>
        <v>53.707414829659314</v>
      </c>
      <c r="AG14" s="232">
        <f t="shared" si="14"/>
        <v>-231</v>
      </c>
      <c r="AH14" s="229">
        <v>77</v>
      </c>
      <c r="AI14" s="229">
        <v>236</v>
      </c>
      <c r="AJ14" s="235">
        <f t="shared" si="36"/>
        <v>306.49350649350652</v>
      </c>
      <c r="AK14" s="232">
        <f t="shared" si="15"/>
        <v>159</v>
      </c>
      <c r="AL14" s="229">
        <v>0</v>
      </c>
      <c r="AM14" s="229">
        <v>27</v>
      </c>
      <c r="AN14" s="205"/>
      <c r="AO14" s="232">
        <f t="shared" si="16"/>
        <v>27</v>
      </c>
      <c r="AP14" s="229">
        <v>0</v>
      </c>
      <c r="AQ14" s="229">
        <v>61</v>
      </c>
      <c r="AR14" s="204"/>
      <c r="AS14" s="232">
        <f t="shared" si="17"/>
        <v>61</v>
      </c>
      <c r="AT14" s="229">
        <v>77</v>
      </c>
      <c r="AU14" s="229">
        <v>148</v>
      </c>
      <c r="AV14" s="231">
        <f t="shared" si="37"/>
        <v>192.20779220779221</v>
      </c>
      <c r="AW14" s="232">
        <f t="shared" si="18"/>
        <v>71</v>
      </c>
      <c r="AX14" s="229">
        <v>25</v>
      </c>
      <c r="AY14" s="229">
        <v>85</v>
      </c>
      <c r="AZ14" s="235">
        <f t="shared" si="33"/>
        <v>340</v>
      </c>
      <c r="BA14" s="232">
        <f t="shared" si="19"/>
        <v>60</v>
      </c>
      <c r="BB14" s="237">
        <f t="shared" si="20"/>
        <v>-3246</v>
      </c>
      <c r="BC14" s="185">
        <f t="shared" si="20"/>
        <v>-3355</v>
      </c>
      <c r="BD14" s="185">
        <v>3396</v>
      </c>
      <c r="BE14" s="238">
        <v>3463</v>
      </c>
      <c r="BF14" s="239">
        <v>34</v>
      </c>
      <c r="BG14" s="239">
        <v>52</v>
      </c>
      <c r="BH14" s="240">
        <f t="shared" si="21"/>
        <v>152.9</v>
      </c>
      <c r="BI14" s="241">
        <f t="shared" si="22"/>
        <v>18</v>
      </c>
      <c r="BJ14" s="242">
        <v>63</v>
      </c>
      <c r="BK14" s="233">
        <v>151</v>
      </c>
      <c r="BL14" s="235">
        <f t="shared" si="23"/>
        <v>239.7</v>
      </c>
      <c r="BM14" s="232">
        <f t="shared" si="24"/>
        <v>88</v>
      </c>
      <c r="BN14" s="229">
        <v>459</v>
      </c>
      <c r="BO14" s="233">
        <v>202</v>
      </c>
      <c r="BP14" s="235">
        <f t="shared" si="25"/>
        <v>44.008714596949886</v>
      </c>
      <c r="BQ14" s="232">
        <f t="shared" si="26"/>
        <v>-257</v>
      </c>
      <c r="BR14" s="229">
        <v>291</v>
      </c>
      <c r="BS14" s="233">
        <v>139</v>
      </c>
      <c r="BT14" s="235">
        <f t="shared" si="27"/>
        <v>47.766323024054984</v>
      </c>
      <c r="BU14" s="232">
        <f t="shared" si="28"/>
        <v>-152</v>
      </c>
      <c r="BV14" s="243">
        <v>1094.1176470588234</v>
      </c>
      <c r="BW14" s="229">
        <v>1254.5454545454545</v>
      </c>
      <c r="BX14" s="232">
        <f t="shared" si="29"/>
        <v>160.42780748663108</v>
      </c>
      <c r="BY14" s="229">
        <v>6</v>
      </c>
      <c r="BZ14" s="233">
        <v>37</v>
      </c>
      <c r="CA14" s="235">
        <f t="shared" si="34"/>
        <v>616.70000000000005</v>
      </c>
      <c r="CB14" s="232">
        <f t="shared" si="30"/>
        <v>31</v>
      </c>
      <c r="CC14" s="233">
        <v>2128.86</v>
      </c>
      <c r="CD14" s="233">
        <v>4506.59</v>
      </c>
      <c r="CE14" s="232">
        <f t="shared" si="31"/>
        <v>2377.73</v>
      </c>
      <c r="CF14" s="244">
        <v>77</v>
      </c>
      <c r="CG14" s="244">
        <v>5</v>
      </c>
      <c r="CH14" s="254">
        <f t="shared" si="32"/>
        <v>-72</v>
      </c>
      <c r="CI14" s="25"/>
      <c r="CJ14" s="25"/>
      <c r="CK14" s="25"/>
      <c r="CL14" s="25"/>
      <c r="CM14" s="5"/>
      <c r="CN14" s="5"/>
    </row>
    <row r="15" spans="1:92" s="11" customFormat="1" ht="24" customHeight="1" thickBot="1">
      <c r="A15" s="247" t="s">
        <v>121</v>
      </c>
      <c r="B15" s="253">
        <v>756</v>
      </c>
      <c r="C15" s="230">
        <v>455</v>
      </c>
      <c r="D15" s="231">
        <f t="shared" si="0"/>
        <v>60.185185185185183</v>
      </c>
      <c r="E15" s="232">
        <f t="shared" si="1"/>
        <v>-301</v>
      </c>
      <c r="F15" s="229">
        <v>208</v>
      </c>
      <c r="G15" s="229">
        <v>167</v>
      </c>
      <c r="H15" s="231">
        <f t="shared" si="2"/>
        <v>80.288461538461547</v>
      </c>
      <c r="I15" s="232">
        <f t="shared" si="3"/>
        <v>-41</v>
      </c>
      <c r="J15" s="233">
        <v>102</v>
      </c>
      <c r="K15" s="233">
        <v>250</v>
      </c>
      <c r="L15" s="231">
        <f t="shared" si="4"/>
        <v>245.0980392156863</v>
      </c>
      <c r="M15" s="232">
        <f t="shared" si="5"/>
        <v>148</v>
      </c>
      <c r="N15" s="234">
        <v>7</v>
      </c>
      <c r="O15" s="229">
        <v>1</v>
      </c>
      <c r="P15" s="235">
        <f t="shared" si="35"/>
        <v>14.285714285714285</v>
      </c>
      <c r="Q15" s="232">
        <f t="shared" si="6"/>
        <v>-6</v>
      </c>
      <c r="R15" s="229">
        <v>31</v>
      </c>
      <c r="S15" s="234">
        <v>61</v>
      </c>
      <c r="T15" s="235">
        <f t="shared" si="7"/>
        <v>196.7741935483871</v>
      </c>
      <c r="U15" s="232">
        <f t="shared" si="8"/>
        <v>30</v>
      </c>
      <c r="V15" s="236"/>
      <c r="W15" s="236"/>
      <c r="X15" s="235" t="e">
        <f t="shared" si="9"/>
        <v>#DIV/0!</v>
      </c>
      <c r="Y15" s="236">
        <f t="shared" si="10"/>
        <v>0</v>
      </c>
      <c r="Z15" s="233">
        <v>1022</v>
      </c>
      <c r="AA15" s="229">
        <v>1069</v>
      </c>
      <c r="AB15" s="231">
        <f t="shared" si="11"/>
        <v>104.59882583170254</v>
      </c>
      <c r="AC15" s="232">
        <f t="shared" si="12"/>
        <v>47</v>
      </c>
      <c r="AD15" s="229">
        <v>650</v>
      </c>
      <c r="AE15" s="229">
        <v>414</v>
      </c>
      <c r="AF15" s="235">
        <f t="shared" si="13"/>
        <v>63.692307692307693</v>
      </c>
      <c r="AG15" s="232">
        <f t="shared" si="14"/>
        <v>-236</v>
      </c>
      <c r="AH15" s="229">
        <v>190</v>
      </c>
      <c r="AI15" s="229">
        <v>313</v>
      </c>
      <c r="AJ15" s="235">
        <f t="shared" si="36"/>
        <v>164.73684210526315</v>
      </c>
      <c r="AK15" s="232">
        <f t="shared" si="15"/>
        <v>123</v>
      </c>
      <c r="AL15" s="229">
        <v>0</v>
      </c>
      <c r="AM15" s="229">
        <v>0</v>
      </c>
      <c r="AN15" s="205"/>
      <c r="AO15" s="232">
        <f t="shared" si="16"/>
        <v>0</v>
      </c>
      <c r="AP15" s="229">
        <v>1</v>
      </c>
      <c r="AQ15" s="229">
        <v>39</v>
      </c>
      <c r="AR15" s="204">
        <f t="shared" ref="AR15:AR23" si="38">AQ15/AP15*100</f>
        <v>3900</v>
      </c>
      <c r="AS15" s="232">
        <f t="shared" si="17"/>
        <v>38</v>
      </c>
      <c r="AT15" s="229">
        <v>189</v>
      </c>
      <c r="AU15" s="229">
        <v>274</v>
      </c>
      <c r="AV15" s="231">
        <f t="shared" si="37"/>
        <v>144.97354497354499</v>
      </c>
      <c r="AW15" s="232">
        <f t="shared" si="18"/>
        <v>85</v>
      </c>
      <c r="AX15" s="229">
        <v>43</v>
      </c>
      <c r="AY15" s="229">
        <v>52</v>
      </c>
      <c r="AZ15" s="235">
        <f t="shared" si="33"/>
        <v>120.93023255813952</v>
      </c>
      <c r="BA15" s="232">
        <f t="shared" si="19"/>
        <v>9</v>
      </c>
      <c r="BB15" s="237">
        <f t="shared" si="20"/>
        <v>-4362</v>
      </c>
      <c r="BC15" s="185">
        <f t="shared" si="20"/>
        <v>-4364</v>
      </c>
      <c r="BD15" s="185">
        <v>4563</v>
      </c>
      <c r="BE15" s="238">
        <v>4514</v>
      </c>
      <c r="BF15" s="239">
        <v>37</v>
      </c>
      <c r="BG15" s="239">
        <v>44</v>
      </c>
      <c r="BH15" s="240">
        <f t="shared" si="21"/>
        <v>118.9</v>
      </c>
      <c r="BI15" s="241">
        <f t="shared" si="22"/>
        <v>7</v>
      </c>
      <c r="BJ15" s="242">
        <v>143</v>
      </c>
      <c r="BK15" s="233">
        <v>281</v>
      </c>
      <c r="BL15" s="235">
        <f t="shared" si="23"/>
        <v>196.5</v>
      </c>
      <c r="BM15" s="232">
        <f t="shared" si="24"/>
        <v>138</v>
      </c>
      <c r="BN15" s="229">
        <v>555</v>
      </c>
      <c r="BO15" s="233">
        <v>305</v>
      </c>
      <c r="BP15" s="235">
        <f t="shared" si="25"/>
        <v>54.954954954954957</v>
      </c>
      <c r="BQ15" s="232">
        <f t="shared" si="26"/>
        <v>-250</v>
      </c>
      <c r="BR15" s="229">
        <v>398</v>
      </c>
      <c r="BS15" s="233">
        <v>214</v>
      </c>
      <c r="BT15" s="235">
        <f t="shared" si="27"/>
        <v>53.768844221105525</v>
      </c>
      <c r="BU15" s="232">
        <f t="shared" si="28"/>
        <v>-184</v>
      </c>
      <c r="BV15" s="243">
        <v>1217.9924242424242</v>
      </c>
      <c r="BW15" s="229">
        <v>2133.031674208145</v>
      </c>
      <c r="BX15" s="232">
        <f t="shared" si="29"/>
        <v>915.03924996572073</v>
      </c>
      <c r="BY15" s="229">
        <v>17</v>
      </c>
      <c r="BZ15" s="233">
        <v>7</v>
      </c>
      <c r="CA15" s="235">
        <f t="shared" si="34"/>
        <v>41.2</v>
      </c>
      <c r="CB15" s="232">
        <f t="shared" si="30"/>
        <v>-10</v>
      </c>
      <c r="CC15" s="233">
        <v>1915</v>
      </c>
      <c r="CD15" s="233">
        <v>3458.9</v>
      </c>
      <c r="CE15" s="232">
        <f t="shared" si="31"/>
        <v>1543.9</v>
      </c>
      <c r="CF15" s="244">
        <v>33</v>
      </c>
      <c r="CG15" s="244">
        <v>44</v>
      </c>
      <c r="CH15" s="254">
        <f t="shared" si="32"/>
        <v>11</v>
      </c>
      <c r="CI15" s="25"/>
      <c r="CJ15" s="25"/>
      <c r="CK15" s="25"/>
      <c r="CL15" s="25"/>
      <c r="CM15" s="5"/>
      <c r="CN15" s="5"/>
    </row>
    <row r="16" spans="1:92" s="26" customFormat="1" ht="24" customHeight="1" thickBot="1">
      <c r="A16" s="248" t="s">
        <v>122</v>
      </c>
      <c r="B16" s="253">
        <v>844</v>
      </c>
      <c r="C16" s="230">
        <v>595</v>
      </c>
      <c r="D16" s="231">
        <f t="shared" si="0"/>
        <v>70.497630331753555</v>
      </c>
      <c r="E16" s="232">
        <f t="shared" si="1"/>
        <v>-249</v>
      </c>
      <c r="F16" s="229">
        <v>179</v>
      </c>
      <c r="G16" s="229">
        <v>217</v>
      </c>
      <c r="H16" s="231">
        <f t="shared" si="2"/>
        <v>121.22905027932961</v>
      </c>
      <c r="I16" s="232">
        <f t="shared" si="3"/>
        <v>38</v>
      </c>
      <c r="J16" s="233">
        <v>73</v>
      </c>
      <c r="K16" s="233">
        <v>178</v>
      </c>
      <c r="L16" s="231">
        <f t="shared" si="4"/>
        <v>243.83561643835617</v>
      </c>
      <c r="M16" s="232">
        <f t="shared" si="5"/>
        <v>105</v>
      </c>
      <c r="N16" s="234">
        <v>11</v>
      </c>
      <c r="O16" s="229">
        <v>11</v>
      </c>
      <c r="P16" s="235">
        <f t="shared" si="35"/>
        <v>100</v>
      </c>
      <c r="Q16" s="232">
        <f t="shared" si="6"/>
        <v>0</v>
      </c>
      <c r="R16" s="229">
        <v>46</v>
      </c>
      <c r="S16" s="234">
        <v>111</v>
      </c>
      <c r="T16" s="235">
        <f t="shared" si="7"/>
        <v>241.30434782608697</v>
      </c>
      <c r="U16" s="232">
        <f t="shared" si="8"/>
        <v>65</v>
      </c>
      <c r="V16" s="236"/>
      <c r="W16" s="236"/>
      <c r="X16" s="235" t="e">
        <f t="shared" si="9"/>
        <v>#DIV/0!</v>
      </c>
      <c r="Y16" s="236" t="s">
        <v>20</v>
      </c>
      <c r="Z16" s="233">
        <v>1227</v>
      </c>
      <c r="AA16" s="229">
        <v>1002</v>
      </c>
      <c r="AB16" s="231">
        <f t="shared" si="11"/>
        <v>81.662591687041569</v>
      </c>
      <c r="AC16" s="232">
        <f t="shared" si="12"/>
        <v>-225</v>
      </c>
      <c r="AD16" s="229">
        <v>703</v>
      </c>
      <c r="AE16" s="229">
        <v>520</v>
      </c>
      <c r="AF16" s="235">
        <f t="shared" si="13"/>
        <v>73.968705547652917</v>
      </c>
      <c r="AG16" s="232">
        <f t="shared" si="14"/>
        <v>-183</v>
      </c>
      <c r="AH16" s="229">
        <v>236</v>
      </c>
      <c r="AI16" s="229">
        <v>198</v>
      </c>
      <c r="AJ16" s="235">
        <f t="shared" si="36"/>
        <v>83.898305084745758</v>
      </c>
      <c r="AK16" s="232">
        <f t="shared" si="15"/>
        <v>-38</v>
      </c>
      <c r="AL16" s="229">
        <v>0</v>
      </c>
      <c r="AM16" s="229">
        <v>0</v>
      </c>
      <c r="AN16" s="205"/>
      <c r="AO16" s="232">
        <f t="shared" si="16"/>
        <v>0</v>
      </c>
      <c r="AP16" s="229">
        <v>0</v>
      </c>
      <c r="AQ16" s="229">
        <v>40</v>
      </c>
      <c r="AR16" s="204"/>
      <c r="AS16" s="232">
        <f t="shared" si="17"/>
        <v>40</v>
      </c>
      <c r="AT16" s="229">
        <v>236</v>
      </c>
      <c r="AU16" s="229">
        <v>158</v>
      </c>
      <c r="AV16" s="231">
        <f t="shared" si="37"/>
        <v>66.949152542372886</v>
      </c>
      <c r="AW16" s="232">
        <f t="shared" si="18"/>
        <v>-78</v>
      </c>
      <c r="AX16" s="229">
        <v>10</v>
      </c>
      <c r="AY16" s="229">
        <v>46</v>
      </c>
      <c r="AZ16" s="235">
        <f t="shared" si="33"/>
        <v>459.99999999999994</v>
      </c>
      <c r="BA16" s="232">
        <f t="shared" si="19"/>
        <v>36</v>
      </c>
      <c r="BB16" s="237">
        <f t="shared" si="20"/>
        <v>-2196</v>
      </c>
      <c r="BC16" s="185">
        <f t="shared" si="20"/>
        <v>-2562</v>
      </c>
      <c r="BD16" s="185">
        <v>2397</v>
      </c>
      <c r="BE16" s="238">
        <v>2796</v>
      </c>
      <c r="BF16" s="239">
        <v>55</v>
      </c>
      <c r="BG16" s="239">
        <v>71</v>
      </c>
      <c r="BH16" s="240">
        <f t="shared" si="21"/>
        <v>129.1</v>
      </c>
      <c r="BI16" s="241">
        <f t="shared" si="22"/>
        <v>16</v>
      </c>
      <c r="BJ16" s="242">
        <v>125</v>
      </c>
      <c r="BK16" s="233">
        <v>235</v>
      </c>
      <c r="BL16" s="235">
        <f t="shared" si="23"/>
        <v>188</v>
      </c>
      <c r="BM16" s="232">
        <f t="shared" si="24"/>
        <v>110</v>
      </c>
      <c r="BN16" s="229">
        <v>643</v>
      </c>
      <c r="BO16" s="233">
        <v>361</v>
      </c>
      <c r="BP16" s="235">
        <f t="shared" si="25"/>
        <v>56.143079315707624</v>
      </c>
      <c r="BQ16" s="232">
        <f t="shared" si="26"/>
        <v>-282</v>
      </c>
      <c r="BR16" s="229">
        <v>448</v>
      </c>
      <c r="BS16" s="233">
        <v>268</v>
      </c>
      <c r="BT16" s="235">
        <f t="shared" si="27"/>
        <v>59.821428571428569</v>
      </c>
      <c r="BU16" s="232">
        <f t="shared" si="28"/>
        <v>-180</v>
      </c>
      <c r="BV16" s="243">
        <v>1926.133909287257</v>
      </c>
      <c r="BW16" s="229">
        <v>2407.2992700729928</v>
      </c>
      <c r="BX16" s="232">
        <f t="shared" si="29"/>
        <v>481.16536078573586</v>
      </c>
      <c r="BY16" s="229">
        <v>51</v>
      </c>
      <c r="BZ16" s="233">
        <v>42</v>
      </c>
      <c r="CA16" s="235">
        <f t="shared" si="34"/>
        <v>82.4</v>
      </c>
      <c r="CB16" s="232">
        <f t="shared" si="30"/>
        <v>-9</v>
      </c>
      <c r="CC16" s="233">
        <v>2249.81</v>
      </c>
      <c r="CD16" s="233">
        <v>3414.38</v>
      </c>
      <c r="CE16" s="232">
        <f t="shared" si="31"/>
        <v>1164.5700000000002</v>
      </c>
      <c r="CF16" s="244">
        <v>13</v>
      </c>
      <c r="CG16" s="244">
        <v>9</v>
      </c>
      <c r="CH16" s="254">
        <f t="shared" si="32"/>
        <v>-4</v>
      </c>
      <c r="CI16" s="25"/>
      <c r="CJ16" s="25"/>
      <c r="CK16" s="25"/>
      <c r="CL16" s="25"/>
      <c r="CM16" s="5"/>
      <c r="CN16" s="5"/>
    </row>
    <row r="17" spans="1:92" s="11" customFormat="1" ht="24" customHeight="1" thickBot="1">
      <c r="A17" s="247" t="s">
        <v>123</v>
      </c>
      <c r="B17" s="253">
        <v>1537</v>
      </c>
      <c r="C17" s="230">
        <v>1411</v>
      </c>
      <c r="D17" s="231">
        <f t="shared" si="0"/>
        <v>91.802212101496423</v>
      </c>
      <c r="E17" s="232">
        <f t="shared" si="1"/>
        <v>-126</v>
      </c>
      <c r="F17" s="229">
        <v>487</v>
      </c>
      <c r="G17" s="229">
        <v>542</v>
      </c>
      <c r="H17" s="231">
        <f t="shared" si="2"/>
        <v>111.29363449691991</v>
      </c>
      <c r="I17" s="232">
        <f t="shared" si="3"/>
        <v>55</v>
      </c>
      <c r="J17" s="233">
        <v>255</v>
      </c>
      <c r="K17" s="233">
        <v>305</v>
      </c>
      <c r="L17" s="231">
        <f t="shared" si="4"/>
        <v>119.6078431372549</v>
      </c>
      <c r="M17" s="232">
        <f t="shared" si="5"/>
        <v>50</v>
      </c>
      <c r="N17" s="234">
        <v>7</v>
      </c>
      <c r="O17" s="229">
        <v>5</v>
      </c>
      <c r="P17" s="235">
        <f t="shared" si="35"/>
        <v>71.428571428571431</v>
      </c>
      <c r="Q17" s="232">
        <f t="shared" si="6"/>
        <v>-2</v>
      </c>
      <c r="R17" s="229">
        <v>67</v>
      </c>
      <c r="S17" s="234">
        <v>165</v>
      </c>
      <c r="T17" s="235">
        <f t="shared" si="7"/>
        <v>246.26865671641789</v>
      </c>
      <c r="U17" s="232">
        <f t="shared" si="8"/>
        <v>98</v>
      </c>
      <c r="V17" s="236"/>
      <c r="W17" s="236"/>
      <c r="X17" s="235" t="e">
        <f t="shared" si="9"/>
        <v>#DIV/0!</v>
      </c>
      <c r="Y17" s="236">
        <f t="shared" ref="Y17:Y30" si="39">W17-V17</f>
        <v>0</v>
      </c>
      <c r="Z17" s="233">
        <v>1965</v>
      </c>
      <c r="AA17" s="229">
        <v>2026</v>
      </c>
      <c r="AB17" s="231">
        <f t="shared" si="11"/>
        <v>103.10432569974554</v>
      </c>
      <c r="AC17" s="232">
        <f t="shared" si="12"/>
        <v>61</v>
      </c>
      <c r="AD17" s="229">
        <v>1165</v>
      </c>
      <c r="AE17" s="229">
        <v>1115</v>
      </c>
      <c r="AF17" s="235">
        <f t="shared" si="13"/>
        <v>95.708154506437765</v>
      </c>
      <c r="AG17" s="232">
        <f t="shared" si="14"/>
        <v>-50</v>
      </c>
      <c r="AH17" s="229">
        <v>113</v>
      </c>
      <c r="AI17" s="229">
        <v>349</v>
      </c>
      <c r="AJ17" s="235">
        <f t="shared" si="36"/>
        <v>308.84955752212392</v>
      </c>
      <c r="AK17" s="232">
        <f t="shared" si="15"/>
        <v>236</v>
      </c>
      <c r="AL17" s="229">
        <v>4</v>
      </c>
      <c r="AM17" s="229">
        <v>0</v>
      </c>
      <c r="AN17" s="205">
        <f t="shared" ref="AN17:AN33" si="40">AM17/AL17*100</f>
        <v>0</v>
      </c>
      <c r="AO17" s="232">
        <f t="shared" si="16"/>
        <v>-4</v>
      </c>
      <c r="AP17" s="229">
        <v>4</v>
      </c>
      <c r="AQ17" s="229">
        <v>0</v>
      </c>
      <c r="AR17" s="204">
        <f t="shared" si="38"/>
        <v>0</v>
      </c>
      <c r="AS17" s="232">
        <f t="shared" si="17"/>
        <v>-4</v>
      </c>
      <c r="AT17" s="229">
        <v>105</v>
      </c>
      <c r="AU17" s="229">
        <v>349</v>
      </c>
      <c r="AV17" s="231">
        <f t="shared" si="37"/>
        <v>332.38095238095241</v>
      </c>
      <c r="AW17" s="232">
        <f t="shared" si="18"/>
        <v>244</v>
      </c>
      <c r="AX17" s="229">
        <v>55</v>
      </c>
      <c r="AY17" s="229">
        <v>193</v>
      </c>
      <c r="AZ17" s="235">
        <f t="shared" si="33"/>
        <v>350.90909090909093</v>
      </c>
      <c r="BA17" s="232">
        <f t="shared" si="19"/>
        <v>138</v>
      </c>
      <c r="BB17" s="237">
        <f t="shared" si="20"/>
        <v>-4899</v>
      </c>
      <c r="BC17" s="185">
        <f t="shared" si="20"/>
        <v>-4330</v>
      </c>
      <c r="BD17" s="185">
        <v>5375</v>
      </c>
      <c r="BE17" s="238">
        <v>4751</v>
      </c>
      <c r="BF17" s="239">
        <v>129</v>
      </c>
      <c r="BG17" s="239">
        <v>153</v>
      </c>
      <c r="BH17" s="240">
        <f t="shared" si="21"/>
        <v>118.6</v>
      </c>
      <c r="BI17" s="241">
        <f t="shared" si="22"/>
        <v>24</v>
      </c>
      <c r="BJ17" s="242">
        <v>315</v>
      </c>
      <c r="BK17" s="233">
        <v>455</v>
      </c>
      <c r="BL17" s="235">
        <f t="shared" si="23"/>
        <v>144.4</v>
      </c>
      <c r="BM17" s="232">
        <f t="shared" si="24"/>
        <v>140</v>
      </c>
      <c r="BN17" s="229">
        <v>1061</v>
      </c>
      <c r="BO17" s="233">
        <v>990</v>
      </c>
      <c r="BP17" s="235">
        <f t="shared" si="25"/>
        <v>93.308199811498582</v>
      </c>
      <c r="BQ17" s="232">
        <f t="shared" si="26"/>
        <v>-71</v>
      </c>
      <c r="BR17" s="229">
        <v>744</v>
      </c>
      <c r="BS17" s="233">
        <v>621</v>
      </c>
      <c r="BT17" s="235">
        <f t="shared" si="27"/>
        <v>83.467741935483872</v>
      </c>
      <c r="BU17" s="232">
        <f t="shared" si="28"/>
        <v>-123</v>
      </c>
      <c r="BV17" s="243">
        <v>1281.9444444444443</v>
      </c>
      <c r="BW17" s="229">
        <v>1393.4782608695652</v>
      </c>
      <c r="BX17" s="232">
        <f t="shared" si="29"/>
        <v>111.5338164251209</v>
      </c>
      <c r="BY17" s="229">
        <v>60</v>
      </c>
      <c r="BZ17" s="233">
        <v>144</v>
      </c>
      <c r="CA17" s="235">
        <f t="shared" si="34"/>
        <v>240</v>
      </c>
      <c r="CB17" s="232">
        <f t="shared" si="30"/>
        <v>84</v>
      </c>
      <c r="CC17" s="233">
        <v>2034.27</v>
      </c>
      <c r="CD17" s="233">
        <v>3331.58</v>
      </c>
      <c r="CE17" s="232">
        <f t="shared" si="31"/>
        <v>1297.31</v>
      </c>
      <c r="CF17" s="244">
        <v>18</v>
      </c>
      <c r="CG17" s="244">
        <v>7</v>
      </c>
      <c r="CH17" s="254">
        <f t="shared" si="32"/>
        <v>-11</v>
      </c>
      <c r="CI17" s="25"/>
      <c r="CJ17" s="25"/>
      <c r="CK17" s="25"/>
      <c r="CL17" s="25"/>
      <c r="CM17" s="5"/>
      <c r="CN17" s="5"/>
    </row>
    <row r="18" spans="1:92" s="11" customFormat="1" ht="24" customHeight="1" thickBot="1">
      <c r="A18" s="247" t="s">
        <v>124</v>
      </c>
      <c r="B18" s="253">
        <v>1181</v>
      </c>
      <c r="C18" s="230">
        <v>1056</v>
      </c>
      <c r="D18" s="231">
        <f t="shared" si="0"/>
        <v>89.415749364944958</v>
      </c>
      <c r="E18" s="232">
        <f t="shared" si="1"/>
        <v>-125</v>
      </c>
      <c r="F18" s="229">
        <v>307</v>
      </c>
      <c r="G18" s="229">
        <v>358</v>
      </c>
      <c r="H18" s="231">
        <f t="shared" si="2"/>
        <v>116.61237785016287</v>
      </c>
      <c r="I18" s="232">
        <f t="shared" si="3"/>
        <v>51</v>
      </c>
      <c r="J18" s="233">
        <v>130</v>
      </c>
      <c r="K18" s="233">
        <v>273</v>
      </c>
      <c r="L18" s="231">
        <f t="shared" si="4"/>
        <v>210</v>
      </c>
      <c r="M18" s="232">
        <f t="shared" si="5"/>
        <v>143</v>
      </c>
      <c r="N18" s="234">
        <v>12</v>
      </c>
      <c r="O18" s="229">
        <v>9</v>
      </c>
      <c r="P18" s="235">
        <f t="shared" si="35"/>
        <v>75</v>
      </c>
      <c r="Q18" s="232">
        <f t="shared" si="6"/>
        <v>-3</v>
      </c>
      <c r="R18" s="229">
        <v>47</v>
      </c>
      <c r="S18" s="234">
        <v>78</v>
      </c>
      <c r="T18" s="235">
        <f t="shared" si="7"/>
        <v>165.95744680851064</v>
      </c>
      <c r="U18" s="232">
        <f t="shared" si="8"/>
        <v>31</v>
      </c>
      <c r="V18" s="236"/>
      <c r="W18" s="236"/>
      <c r="X18" s="235" t="e">
        <f t="shared" si="9"/>
        <v>#DIV/0!</v>
      </c>
      <c r="Y18" s="236">
        <f t="shared" si="39"/>
        <v>0</v>
      </c>
      <c r="Z18" s="233">
        <v>2047</v>
      </c>
      <c r="AA18" s="229">
        <v>2444</v>
      </c>
      <c r="AB18" s="231">
        <f t="shared" si="11"/>
        <v>119.3942354665364</v>
      </c>
      <c r="AC18" s="232">
        <f t="shared" si="12"/>
        <v>397</v>
      </c>
      <c r="AD18" s="229">
        <v>1046</v>
      </c>
      <c r="AE18" s="229">
        <v>972</v>
      </c>
      <c r="AF18" s="235">
        <f t="shared" si="13"/>
        <v>92.925430210325047</v>
      </c>
      <c r="AG18" s="232">
        <f t="shared" si="14"/>
        <v>-74</v>
      </c>
      <c r="AH18" s="229">
        <v>99</v>
      </c>
      <c r="AI18" s="229">
        <v>159</v>
      </c>
      <c r="AJ18" s="235">
        <f t="shared" si="36"/>
        <v>160.60606060606059</v>
      </c>
      <c r="AK18" s="232">
        <f t="shared" si="15"/>
        <v>60</v>
      </c>
      <c r="AL18" s="229">
        <v>14</v>
      </c>
      <c r="AM18" s="229">
        <v>47</v>
      </c>
      <c r="AN18" s="205">
        <f t="shared" si="40"/>
        <v>335.71428571428572</v>
      </c>
      <c r="AO18" s="232">
        <f t="shared" si="16"/>
        <v>33</v>
      </c>
      <c r="AP18" s="229">
        <v>5</v>
      </c>
      <c r="AQ18" s="229">
        <v>38</v>
      </c>
      <c r="AR18" s="204">
        <f t="shared" si="38"/>
        <v>760</v>
      </c>
      <c r="AS18" s="232">
        <f t="shared" si="17"/>
        <v>33</v>
      </c>
      <c r="AT18" s="229">
        <v>80</v>
      </c>
      <c r="AU18" s="229">
        <v>74</v>
      </c>
      <c r="AV18" s="231">
        <f t="shared" si="37"/>
        <v>92.5</v>
      </c>
      <c r="AW18" s="232">
        <f t="shared" si="18"/>
        <v>-6</v>
      </c>
      <c r="AX18" s="229">
        <v>72</v>
      </c>
      <c r="AY18" s="229">
        <v>141</v>
      </c>
      <c r="AZ18" s="235">
        <f t="shared" si="33"/>
        <v>195.83333333333331</v>
      </c>
      <c r="BA18" s="232">
        <f t="shared" si="19"/>
        <v>69</v>
      </c>
      <c r="BB18" s="237">
        <f t="shared" si="20"/>
        <v>-3523</v>
      </c>
      <c r="BC18" s="185">
        <f t="shared" si="20"/>
        <v>-3329</v>
      </c>
      <c r="BD18" s="185">
        <v>3773</v>
      </c>
      <c r="BE18" s="238">
        <v>3588</v>
      </c>
      <c r="BF18" s="239">
        <v>63</v>
      </c>
      <c r="BG18" s="239">
        <v>84</v>
      </c>
      <c r="BH18" s="240">
        <f t="shared" si="21"/>
        <v>133.30000000000001</v>
      </c>
      <c r="BI18" s="241">
        <f t="shared" si="22"/>
        <v>21</v>
      </c>
      <c r="BJ18" s="242">
        <v>168</v>
      </c>
      <c r="BK18" s="233">
        <v>336</v>
      </c>
      <c r="BL18" s="235">
        <f t="shared" si="23"/>
        <v>200</v>
      </c>
      <c r="BM18" s="232">
        <f t="shared" si="24"/>
        <v>168</v>
      </c>
      <c r="BN18" s="229">
        <v>931</v>
      </c>
      <c r="BO18" s="233">
        <v>797</v>
      </c>
      <c r="BP18" s="235">
        <f t="shared" si="25"/>
        <v>85.606874328678842</v>
      </c>
      <c r="BQ18" s="232">
        <f t="shared" si="26"/>
        <v>-134</v>
      </c>
      <c r="BR18" s="229">
        <v>708</v>
      </c>
      <c r="BS18" s="233">
        <v>588</v>
      </c>
      <c r="BT18" s="235">
        <f t="shared" si="27"/>
        <v>83.050847457627114</v>
      </c>
      <c r="BU18" s="232">
        <f t="shared" si="28"/>
        <v>-120</v>
      </c>
      <c r="BV18" s="243">
        <v>1320.7407407407406</v>
      </c>
      <c r="BW18" s="229">
        <v>1733.9857651245552</v>
      </c>
      <c r="BX18" s="232">
        <f t="shared" si="29"/>
        <v>413.24502438381455</v>
      </c>
      <c r="BY18" s="229">
        <v>34</v>
      </c>
      <c r="BZ18" s="233">
        <v>65</v>
      </c>
      <c r="CA18" s="235">
        <f t="shared" si="34"/>
        <v>191.2</v>
      </c>
      <c r="CB18" s="232">
        <f t="shared" si="30"/>
        <v>31</v>
      </c>
      <c r="CC18" s="233">
        <v>2162.5700000000002</v>
      </c>
      <c r="CD18" s="233">
        <v>3243.33</v>
      </c>
      <c r="CE18" s="232">
        <f t="shared" si="31"/>
        <v>1080.7599999999998</v>
      </c>
      <c r="CF18" s="244">
        <v>27</v>
      </c>
      <c r="CG18" s="244">
        <v>12</v>
      </c>
      <c r="CH18" s="254">
        <f t="shared" si="32"/>
        <v>-15</v>
      </c>
      <c r="CI18" s="25"/>
      <c r="CJ18" s="25"/>
      <c r="CK18" s="25"/>
      <c r="CL18" s="25"/>
      <c r="CM18" s="5"/>
      <c r="CN18" s="5"/>
    </row>
    <row r="19" spans="1:92" s="11" customFormat="1" ht="24" customHeight="1" thickBot="1">
      <c r="A19" s="247" t="s">
        <v>125</v>
      </c>
      <c r="B19" s="253">
        <v>2482</v>
      </c>
      <c r="C19" s="230">
        <v>1922</v>
      </c>
      <c r="D19" s="231">
        <f t="shared" si="0"/>
        <v>77.437550362610793</v>
      </c>
      <c r="E19" s="232">
        <f t="shared" si="1"/>
        <v>-560</v>
      </c>
      <c r="F19" s="229">
        <v>627</v>
      </c>
      <c r="G19" s="229">
        <v>724</v>
      </c>
      <c r="H19" s="231">
        <f t="shared" si="2"/>
        <v>115.47049441786284</v>
      </c>
      <c r="I19" s="232">
        <f t="shared" si="3"/>
        <v>97</v>
      </c>
      <c r="J19" s="233">
        <v>309</v>
      </c>
      <c r="K19" s="233">
        <v>392</v>
      </c>
      <c r="L19" s="231">
        <f t="shared" si="4"/>
        <v>126.86084142394822</v>
      </c>
      <c r="M19" s="232">
        <f t="shared" si="5"/>
        <v>83</v>
      </c>
      <c r="N19" s="234">
        <v>12</v>
      </c>
      <c r="O19" s="229">
        <v>22</v>
      </c>
      <c r="P19" s="235">
        <f t="shared" si="35"/>
        <v>183.33333333333331</v>
      </c>
      <c r="Q19" s="232">
        <f t="shared" si="6"/>
        <v>10</v>
      </c>
      <c r="R19" s="229">
        <v>177</v>
      </c>
      <c r="S19" s="234">
        <v>237</v>
      </c>
      <c r="T19" s="235">
        <f t="shared" si="7"/>
        <v>133.89830508474577</v>
      </c>
      <c r="U19" s="232">
        <f t="shared" si="8"/>
        <v>60</v>
      </c>
      <c r="V19" s="236"/>
      <c r="W19" s="236"/>
      <c r="X19" s="235" t="e">
        <f t="shared" si="9"/>
        <v>#DIV/0!</v>
      </c>
      <c r="Y19" s="236">
        <f t="shared" si="39"/>
        <v>0</v>
      </c>
      <c r="Z19" s="233">
        <v>2415</v>
      </c>
      <c r="AA19" s="229">
        <v>2210</v>
      </c>
      <c r="AB19" s="231">
        <f t="shared" si="11"/>
        <v>91.511387163561082</v>
      </c>
      <c r="AC19" s="232">
        <f t="shared" si="12"/>
        <v>-205</v>
      </c>
      <c r="AD19" s="229">
        <v>2021</v>
      </c>
      <c r="AE19" s="229">
        <v>1667</v>
      </c>
      <c r="AF19" s="235">
        <f t="shared" si="13"/>
        <v>82.483918852053435</v>
      </c>
      <c r="AG19" s="232">
        <f t="shared" si="14"/>
        <v>-354</v>
      </c>
      <c r="AH19" s="229">
        <v>55</v>
      </c>
      <c r="AI19" s="229">
        <v>268</v>
      </c>
      <c r="AJ19" s="235">
        <f t="shared" si="36"/>
        <v>487.27272727272731</v>
      </c>
      <c r="AK19" s="232">
        <f t="shared" si="15"/>
        <v>213</v>
      </c>
      <c r="AL19" s="229">
        <v>31</v>
      </c>
      <c r="AM19" s="229">
        <v>52</v>
      </c>
      <c r="AN19" s="205">
        <f t="shared" si="40"/>
        <v>167.74193548387098</v>
      </c>
      <c r="AO19" s="232">
        <f t="shared" si="16"/>
        <v>21</v>
      </c>
      <c r="AP19" s="229">
        <v>0</v>
      </c>
      <c r="AQ19" s="229">
        <v>0</v>
      </c>
      <c r="AR19" s="204"/>
      <c r="AS19" s="232">
        <f t="shared" si="17"/>
        <v>0</v>
      </c>
      <c r="AT19" s="229">
        <v>24</v>
      </c>
      <c r="AU19" s="229">
        <v>216</v>
      </c>
      <c r="AV19" s="231">
        <f t="shared" si="37"/>
        <v>900</v>
      </c>
      <c r="AW19" s="232">
        <f t="shared" si="18"/>
        <v>192</v>
      </c>
      <c r="AX19" s="229">
        <v>54</v>
      </c>
      <c r="AY19" s="229">
        <v>228</v>
      </c>
      <c r="AZ19" s="235">
        <f t="shared" si="33"/>
        <v>422.22222222222223</v>
      </c>
      <c r="BA19" s="232">
        <f t="shared" si="19"/>
        <v>174</v>
      </c>
      <c r="BB19" s="237">
        <f t="shared" si="20"/>
        <v>-4720</v>
      </c>
      <c r="BC19" s="185">
        <f t="shared" si="20"/>
        <v>-4075</v>
      </c>
      <c r="BD19" s="185">
        <v>5273</v>
      </c>
      <c r="BE19" s="238">
        <v>4674</v>
      </c>
      <c r="BF19" s="239">
        <v>214</v>
      </c>
      <c r="BG19" s="239">
        <v>238</v>
      </c>
      <c r="BH19" s="240">
        <f t="shared" si="21"/>
        <v>111.2</v>
      </c>
      <c r="BI19" s="241">
        <f t="shared" si="22"/>
        <v>24</v>
      </c>
      <c r="BJ19" s="242">
        <v>493</v>
      </c>
      <c r="BK19" s="233">
        <v>566</v>
      </c>
      <c r="BL19" s="235">
        <f t="shared" si="23"/>
        <v>114.8</v>
      </c>
      <c r="BM19" s="232">
        <f t="shared" si="24"/>
        <v>73</v>
      </c>
      <c r="BN19" s="229">
        <v>1929</v>
      </c>
      <c r="BO19" s="233">
        <v>1323</v>
      </c>
      <c r="BP19" s="235">
        <f t="shared" si="25"/>
        <v>68.584758942457242</v>
      </c>
      <c r="BQ19" s="232">
        <f t="shared" si="26"/>
        <v>-606</v>
      </c>
      <c r="BR19" s="229">
        <v>1563</v>
      </c>
      <c r="BS19" s="233">
        <v>1041</v>
      </c>
      <c r="BT19" s="235">
        <f t="shared" si="27"/>
        <v>66.602687140115151</v>
      </c>
      <c r="BU19" s="232">
        <f t="shared" si="28"/>
        <v>-522</v>
      </c>
      <c r="BV19" s="243">
        <v>1321.839762611276</v>
      </c>
      <c r="BW19" s="229">
        <v>1823.2380952380952</v>
      </c>
      <c r="BX19" s="232">
        <f t="shared" si="29"/>
        <v>501.39833262681918</v>
      </c>
      <c r="BY19" s="229">
        <v>165</v>
      </c>
      <c r="BZ19" s="233">
        <v>109</v>
      </c>
      <c r="CA19" s="235">
        <f t="shared" si="34"/>
        <v>66.099999999999994</v>
      </c>
      <c r="CB19" s="232">
        <f t="shared" si="30"/>
        <v>-56</v>
      </c>
      <c r="CC19" s="233">
        <v>2216.5100000000002</v>
      </c>
      <c r="CD19" s="233">
        <v>3622.07</v>
      </c>
      <c r="CE19" s="232">
        <f t="shared" si="31"/>
        <v>1405.56</v>
      </c>
      <c r="CF19" s="244">
        <v>12</v>
      </c>
      <c r="CG19" s="244">
        <v>12</v>
      </c>
      <c r="CH19" s="254">
        <f t="shared" si="32"/>
        <v>0</v>
      </c>
      <c r="CI19" s="25"/>
      <c r="CJ19" s="25"/>
      <c r="CK19" s="25"/>
      <c r="CL19" s="25"/>
      <c r="CM19" s="5"/>
      <c r="CN19" s="5"/>
    </row>
    <row r="20" spans="1:92" s="11" customFormat="1" ht="24" customHeight="1" thickBot="1">
      <c r="A20" s="247" t="s">
        <v>126</v>
      </c>
      <c r="B20" s="253">
        <v>895</v>
      </c>
      <c r="C20" s="230">
        <v>584</v>
      </c>
      <c r="D20" s="231">
        <f t="shared" si="0"/>
        <v>65.25139664804469</v>
      </c>
      <c r="E20" s="232">
        <f t="shared" si="1"/>
        <v>-311</v>
      </c>
      <c r="F20" s="229">
        <v>242</v>
      </c>
      <c r="G20" s="229">
        <v>208</v>
      </c>
      <c r="H20" s="231">
        <f t="shared" si="2"/>
        <v>85.950413223140501</v>
      </c>
      <c r="I20" s="232">
        <f t="shared" si="3"/>
        <v>-34</v>
      </c>
      <c r="J20" s="233">
        <v>96</v>
      </c>
      <c r="K20" s="233">
        <v>176</v>
      </c>
      <c r="L20" s="231">
        <f t="shared" si="4"/>
        <v>183.33333333333331</v>
      </c>
      <c r="M20" s="232">
        <f t="shared" si="5"/>
        <v>80</v>
      </c>
      <c r="N20" s="234">
        <v>1</v>
      </c>
      <c r="O20" s="229">
        <v>0</v>
      </c>
      <c r="P20" s="235">
        <f t="shared" si="35"/>
        <v>0</v>
      </c>
      <c r="Q20" s="232">
        <f t="shared" si="6"/>
        <v>-1</v>
      </c>
      <c r="R20" s="229">
        <v>32</v>
      </c>
      <c r="S20" s="234">
        <v>67</v>
      </c>
      <c r="T20" s="235">
        <f t="shared" si="7"/>
        <v>209.375</v>
      </c>
      <c r="U20" s="232">
        <f t="shared" si="8"/>
        <v>35</v>
      </c>
      <c r="V20" s="236"/>
      <c r="W20" s="236"/>
      <c r="X20" s="235" t="e">
        <f t="shared" si="9"/>
        <v>#DIV/0!</v>
      </c>
      <c r="Y20" s="236">
        <f t="shared" si="39"/>
        <v>0</v>
      </c>
      <c r="Z20" s="233">
        <v>1157</v>
      </c>
      <c r="AA20" s="229">
        <v>1319</v>
      </c>
      <c r="AB20" s="231">
        <f t="shared" si="11"/>
        <v>114.00172860847017</v>
      </c>
      <c r="AC20" s="232">
        <f t="shared" si="12"/>
        <v>162</v>
      </c>
      <c r="AD20" s="229">
        <v>784</v>
      </c>
      <c r="AE20" s="229">
        <v>502</v>
      </c>
      <c r="AF20" s="235">
        <f t="shared" si="13"/>
        <v>64.030612244897952</v>
      </c>
      <c r="AG20" s="232">
        <f t="shared" si="14"/>
        <v>-282</v>
      </c>
      <c r="AH20" s="229">
        <v>106</v>
      </c>
      <c r="AI20" s="229">
        <v>478</v>
      </c>
      <c r="AJ20" s="235">
        <f t="shared" si="36"/>
        <v>450.94339622641508</v>
      </c>
      <c r="AK20" s="232">
        <f t="shared" si="15"/>
        <v>372</v>
      </c>
      <c r="AL20" s="229">
        <v>0</v>
      </c>
      <c r="AM20" s="229">
        <v>0</v>
      </c>
      <c r="AN20" s="205"/>
      <c r="AO20" s="232">
        <f t="shared" si="16"/>
        <v>0</v>
      </c>
      <c r="AP20" s="229">
        <v>0</v>
      </c>
      <c r="AQ20" s="229">
        <v>0</v>
      </c>
      <c r="AR20" s="204"/>
      <c r="AS20" s="232">
        <f t="shared" si="17"/>
        <v>0</v>
      </c>
      <c r="AT20" s="229">
        <v>106</v>
      </c>
      <c r="AU20" s="229">
        <v>478</v>
      </c>
      <c r="AV20" s="231">
        <f t="shared" si="37"/>
        <v>450.94339622641508</v>
      </c>
      <c r="AW20" s="232">
        <f t="shared" si="18"/>
        <v>372</v>
      </c>
      <c r="AX20" s="229">
        <v>65</v>
      </c>
      <c r="AY20" s="229">
        <v>94</v>
      </c>
      <c r="AZ20" s="235">
        <f t="shared" si="33"/>
        <v>144.61538461538461</v>
      </c>
      <c r="BA20" s="232">
        <f t="shared" si="19"/>
        <v>29</v>
      </c>
      <c r="BB20" s="237">
        <f t="shared" si="20"/>
        <v>-5772</v>
      </c>
      <c r="BC20" s="185">
        <f t="shared" si="20"/>
        <v>-6525</v>
      </c>
      <c r="BD20" s="185">
        <v>6003</v>
      </c>
      <c r="BE20" s="238">
        <v>6736</v>
      </c>
      <c r="BF20" s="239">
        <v>66</v>
      </c>
      <c r="BG20" s="239">
        <v>82</v>
      </c>
      <c r="BH20" s="240">
        <f t="shared" si="21"/>
        <v>124.2</v>
      </c>
      <c r="BI20" s="241">
        <f t="shared" si="22"/>
        <v>16</v>
      </c>
      <c r="BJ20" s="242">
        <v>132</v>
      </c>
      <c r="BK20" s="233">
        <v>206</v>
      </c>
      <c r="BL20" s="235">
        <f t="shared" si="23"/>
        <v>156.1</v>
      </c>
      <c r="BM20" s="232">
        <f t="shared" si="24"/>
        <v>74</v>
      </c>
      <c r="BN20" s="229">
        <v>664</v>
      </c>
      <c r="BO20" s="233">
        <v>373</v>
      </c>
      <c r="BP20" s="235">
        <f t="shared" si="25"/>
        <v>56.174698795180724</v>
      </c>
      <c r="BQ20" s="232">
        <f t="shared" si="26"/>
        <v>-291</v>
      </c>
      <c r="BR20" s="229">
        <v>458</v>
      </c>
      <c r="BS20" s="233">
        <v>256</v>
      </c>
      <c r="BT20" s="235">
        <f t="shared" si="27"/>
        <v>55.895196506550214</v>
      </c>
      <c r="BU20" s="232">
        <f t="shared" si="28"/>
        <v>-202</v>
      </c>
      <c r="BV20" s="243">
        <v>1559.453781512605</v>
      </c>
      <c r="BW20" s="229">
        <v>2305.6910569105689</v>
      </c>
      <c r="BX20" s="232">
        <f t="shared" si="29"/>
        <v>746.23727539796391</v>
      </c>
      <c r="BY20" s="229">
        <v>17</v>
      </c>
      <c r="BZ20" s="233">
        <v>23</v>
      </c>
      <c r="CA20" s="235">
        <f t="shared" si="34"/>
        <v>135.30000000000001</v>
      </c>
      <c r="CB20" s="232">
        <f t="shared" si="30"/>
        <v>6</v>
      </c>
      <c r="CC20" s="233">
        <v>3008.44</v>
      </c>
      <c r="CD20" s="233">
        <v>3697</v>
      </c>
      <c r="CE20" s="232">
        <f t="shared" si="31"/>
        <v>688.56</v>
      </c>
      <c r="CF20" s="244">
        <v>39</v>
      </c>
      <c r="CG20" s="244">
        <v>16</v>
      </c>
      <c r="CH20" s="254">
        <f t="shared" si="32"/>
        <v>-23</v>
      </c>
      <c r="CI20" s="25"/>
      <c r="CJ20" s="25"/>
      <c r="CK20" s="25"/>
      <c r="CL20" s="25"/>
      <c r="CM20" s="5"/>
      <c r="CN20" s="5"/>
    </row>
    <row r="21" spans="1:92" s="11" customFormat="1" ht="24" customHeight="1" thickBot="1">
      <c r="A21" s="247" t="s">
        <v>127</v>
      </c>
      <c r="B21" s="253">
        <v>626</v>
      </c>
      <c r="C21" s="230">
        <v>387</v>
      </c>
      <c r="D21" s="231">
        <f t="shared" si="0"/>
        <v>61.821086261980831</v>
      </c>
      <c r="E21" s="232">
        <f t="shared" si="1"/>
        <v>-239</v>
      </c>
      <c r="F21" s="229">
        <v>136</v>
      </c>
      <c r="G21" s="229">
        <v>125</v>
      </c>
      <c r="H21" s="231">
        <f t="shared" si="2"/>
        <v>91.911764705882348</v>
      </c>
      <c r="I21" s="232">
        <f t="shared" si="3"/>
        <v>-11</v>
      </c>
      <c r="J21" s="233">
        <v>101</v>
      </c>
      <c r="K21" s="233">
        <v>74</v>
      </c>
      <c r="L21" s="231">
        <f t="shared" si="4"/>
        <v>73.267326732673268</v>
      </c>
      <c r="M21" s="232">
        <f t="shared" si="5"/>
        <v>-27</v>
      </c>
      <c r="N21" s="234">
        <v>4</v>
      </c>
      <c r="O21" s="229">
        <v>1</v>
      </c>
      <c r="P21" s="235">
        <f t="shared" si="35"/>
        <v>25</v>
      </c>
      <c r="Q21" s="232">
        <f t="shared" si="6"/>
        <v>-3</v>
      </c>
      <c r="R21" s="229">
        <v>32</v>
      </c>
      <c r="S21" s="234">
        <v>19</v>
      </c>
      <c r="T21" s="235">
        <f t="shared" si="7"/>
        <v>59.375</v>
      </c>
      <c r="U21" s="232">
        <f t="shared" si="8"/>
        <v>-13</v>
      </c>
      <c r="V21" s="236"/>
      <c r="W21" s="236"/>
      <c r="X21" s="235" t="e">
        <f t="shared" si="9"/>
        <v>#DIV/0!</v>
      </c>
      <c r="Y21" s="236">
        <f t="shared" si="39"/>
        <v>0</v>
      </c>
      <c r="Z21" s="233">
        <v>676</v>
      </c>
      <c r="AA21" s="229">
        <v>673</v>
      </c>
      <c r="AB21" s="231">
        <f t="shared" si="11"/>
        <v>99.556213017751489</v>
      </c>
      <c r="AC21" s="232">
        <f t="shared" si="12"/>
        <v>-3</v>
      </c>
      <c r="AD21" s="229">
        <v>518</v>
      </c>
      <c r="AE21" s="229">
        <v>351</v>
      </c>
      <c r="AF21" s="235">
        <f t="shared" si="13"/>
        <v>67.760617760617762</v>
      </c>
      <c r="AG21" s="232">
        <f t="shared" si="14"/>
        <v>-167</v>
      </c>
      <c r="AH21" s="229">
        <v>17</v>
      </c>
      <c r="AI21" s="229">
        <v>138</v>
      </c>
      <c r="AJ21" s="235">
        <f t="shared" si="36"/>
        <v>811.76470588235293</v>
      </c>
      <c r="AK21" s="232">
        <f t="shared" si="15"/>
        <v>121</v>
      </c>
      <c r="AL21" s="229">
        <v>0</v>
      </c>
      <c r="AM21" s="229">
        <v>0</v>
      </c>
      <c r="AN21" s="205"/>
      <c r="AO21" s="232">
        <f t="shared" si="16"/>
        <v>0</v>
      </c>
      <c r="AP21" s="229">
        <v>0</v>
      </c>
      <c r="AQ21" s="229">
        <v>40</v>
      </c>
      <c r="AR21" s="204"/>
      <c r="AS21" s="232">
        <f t="shared" si="17"/>
        <v>40</v>
      </c>
      <c r="AT21" s="229">
        <v>17</v>
      </c>
      <c r="AU21" s="229">
        <v>98</v>
      </c>
      <c r="AV21" s="231">
        <f t="shared" si="37"/>
        <v>576.47058823529414</v>
      </c>
      <c r="AW21" s="232">
        <f t="shared" si="18"/>
        <v>81</v>
      </c>
      <c r="AX21" s="229">
        <v>94</v>
      </c>
      <c r="AY21" s="229">
        <v>116</v>
      </c>
      <c r="AZ21" s="235">
        <f t="shared" si="33"/>
        <v>123.40425531914893</v>
      </c>
      <c r="BA21" s="232">
        <f t="shared" si="19"/>
        <v>22</v>
      </c>
      <c r="BB21" s="237">
        <f t="shared" si="20"/>
        <v>-2876</v>
      </c>
      <c r="BC21" s="185">
        <f t="shared" si="20"/>
        <v>-2802</v>
      </c>
      <c r="BD21" s="185">
        <v>3063</v>
      </c>
      <c r="BE21" s="238">
        <v>2915</v>
      </c>
      <c r="BF21" s="239">
        <v>40</v>
      </c>
      <c r="BG21" s="239">
        <v>54</v>
      </c>
      <c r="BH21" s="240">
        <f t="shared" si="21"/>
        <v>135</v>
      </c>
      <c r="BI21" s="241">
        <f t="shared" si="22"/>
        <v>14</v>
      </c>
      <c r="BJ21" s="242">
        <v>114</v>
      </c>
      <c r="BK21" s="233">
        <v>95</v>
      </c>
      <c r="BL21" s="235">
        <f t="shared" si="23"/>
        <v>83.3</v>
      </c>
      <c r="BM21" s="232">
        <f t="shared" si="24"/>
        <v>-19</v>
      </c>
      <c r="BN21" s="229">
        <v>439</v>
      </c>
      <c r="BO21" s="233">
        <v>274</v>
      </c>
      <c r="BP21" s="235">
        <f t="shared" si="25"/>
        <v>62.414578587699324</v>
      </c>
      <c r="BQ21" s="232">
        <f t="shared" si="26"/>
        <v>-165</v>
      </c>
      <c r="BR21" s="229">
        <v>288</v>
      </c>
      <c r="BS21" s="233">
        <v>155</v>
      </c>
      <c r="BT21" s="235">
        <f t="shared" si="27"/>
        <v>53.819444444444443</v>
      </c>
      <c r="BU21" s="232">
        <f t="shared" si="28"/>
        <v>-133</v>
      </c>
      <c r="BV21" s="243">
        <v>1279.3002915451896</v>
      </c>
      <c r="BW21" s="229">
        <v>1628.8888888888889</v>
      </c>
      <c r="BX21" s="232">
        <f t="shared" si="29"/>
        <v>349.58859734369935</v>
      </c>
      <c r="BY21" s="229">
        <v>16</v>
      </c>
      <c r="BZ21" s="233">
        <v>14</v>
      </c>
      <c r="CA21" s="235">
        <f t="shared" si="34"/>
        <v>87.5</v>
      </c>
      <c r="CB21" s="232">
        <f t="shared" si="30"/>
        <v>-2</v>
      </c>
      <c r="CC21" s="233">
        <v>1718.19</v>
      </c>
      <c r="CD21" s="233">
        <v>3405.49</v>
      </c>
      <c r="CE21" s="232">
        <f t="shared" si="31"/>
        <v>1687.2999999999997</v>
      </c>
      <c r="CF21" s="244">
        <v>27</v>
      </c>
      <c r="CG21" s="244">
        <v>20</v>
      </c>
      <c r="CH21" s="254">
        <f t="shared" si="32"/>
        <v>-7</v>
      </c>
      <c r="CI21" s="25"/>
      <c r="CJ21" s="25"/>
      <c r="CK21" s="25"/>
      <c r="CL21" s="25"/>
      <c r="CM21" s="5"/>
      <c r="CN21" s="5"/>
    </row>
    <row r="22" spans="1:92" s="11" customFormat="1" ht="24" customHeight="1" thickBot="1">
      <c r="A22" s="247" t="s">
        <v>128</v>
      </c>
      <c r="B22" s="253">
        <v>99</v>
      </c>
      <c r="C22" s="230">
        <v>85</v>
      </c>
      <c r="D22" s="231">
        <f t="shared" si="0"/>
        <v>85.858585858585855</v>
      </c>
      <c r="E22" s="232">
        <f t="shared" si="1"/>
        <v>-14</v>
      </c>
      <c r="F22" s="229">
        <v>15</v>
      </c>
      <c r="G22" s="229">
        <v>30</v>
      </c>
      <c r="H22" s="231">
        <f t="shared" si="2"/>
        <v>200</v>
      </c>
      <c r="I22" s="232">
        <f t="shared" si="3"/>
        <v>15</v>
      </c>
      <c r="J22" s="233">
        <v>6</v>
      </c>
      <c r="K22" s="233">
        <v>11</v>
      </c>
      <c r="L22" s="231">
        <f t="shared" si="4"/>
        <v>183.33333333333331</v>
      </c>
      <c r="M22" s="232">
        <f t="shared" si="5"/>
        <v>5</v>
      </c>
      <c r="N22" s="234">
        <v>0</v>
      </c>
      <c r="O22" s="229">
        <v>0</v>
      </c>
      <c r="P22" s="235"/>
      <c r="Q22" s="232">
        <f t="shared" si="6"/>
        <v>0</v>
      </c>
      <c r="R22" s="229">
        <v>9</v>
      </c>
      <c r="S22" s="234">
        <v>14</v>
      </c>
      <c r="T22" s="235">
        <f t="shared" si="7"/>
        <v>155.55555555555557</v>
      </c>
      <c r="U22" s="232">
        <f t="shared" si="8"/>
        <v>5</v>
      </c>
      <c r="V22" s="236"/>
      <c r="W22" s="236"/>
      <c r="X22" s="235" t="e">
        <f t="shared" si="9"/>
        <v>#DIV/0!</v>
      </c>
      <c r="Y22" s="236">
        <f t="shared" si="39"/>
        <v>0</v>
      </c>
      <c r="Z22" s="233">
        <v>189</v>
      </c>
      <c r="AA22" s="229">
        <v>274</v>
      </c>
      <c r="AB22" s="231">
        <f t="shared" si="11"/>
        <v>144.97354497354499</v>
      </c>
      <c r="AC22" s="232">
        <f t="shared" si="12"/>
        <v>85</v>
      </c>
      <c r="AD22" s="229">
        <v>82</v>
      </c>
      <c r="AE22" s="229">
        <v>73</v>
      </c>
      <c r="AF22" s="235">
        <f t="shared" si="13"/>
        <v>89.024390243902445</v>
      </c>
      <c r="AG22" s="232">
        <f t="shared" si="14"/>
        <v>-9</v>
      </c>
      <c r="AH22" s="229">
        <v>0</v>
      </c>
      <c r="AI22" s="229">
        <v>21</v>
      </c>
      <c r="AJ22" s="235"/>
      <c r="AK22" s="232">
        <f t="shared" si="15"/>
        <v>21</v>
      </c>
      <c r="AL22" s="229">
        <v>0</v>
      </c>
      <c r="AM22" s="229">
        <v>21</v>
      </c>
      <c r="AN22" s="205"/>
      <c r="AO22" s="232">
        <f t="shared" si="16"/>
        <v>21</v>
      </c>
      <c r="AP22" s="229">
        <v>0</v>
      </c>
      <c r="AQ22" s="229">
        <v>0</v>
      </c>
      <c r="AR22" s="204"/>
      <c r="AS22" s="232">
        <f t="shared" si="17"/>
        <v>0</v>
      </c>
      <c r="AT22" s="229">
        <v>0</v>
      </c>
      <c r="AU22" s="229">
        <v>0</v>
      </c>
      <c r="AV22" s="231"/>
      <c r="AW22" s="232">
        <f t="shared" si="18"/>
        <v>0</v>
      </c>
      <c r="AX22" s="229">
        <v>4</v>
      </c>
      <c r="AY22" s="229">
        <v>9</v>
      </c>
      <c r="AZ22" s="235">
        <f t="shared" si="33"/>
        <v>225</v>
      </c>
      <c r="BA22" s="232">
        <f t="shared" si="19"/>
        <v>5</v>
      </c>
      <c r="BB22" s="237">
        <f t="shared" si="20"/>
        <v>-4169</v>
      </c>
      <c r="BC22" s="185">
        <f t="shared" si="20"/>
        <v>-4361</v>
      </c>
      <c r="BD22" s="185">
        <v>4192</v>
      </c>
      <c r="BE22" s="238">
        <v>4383</v>
      </c>
      <c r="BF22" s="239">
        <v>8</v>
      </c>
      <c r="BG22" s="239">
        <v>12</v>
      </c>
      <c r="BH22" s="240">
        <f t="shared" si="21"/>
        <v>150</v>
      </c>
      <c r="BI22" s="241">
        <f t="shared" si="22"/>
        <v>4</v>
      </c>
      <c r="BJ22" s="242">
        <v>13</v>
      </c>
      <c r="BK22" s="233">
        <v>18</v>
      </c>
      <c r="BL22" s="235">
        <f t="shared" si="23"/>
        <v>138.5</v>
      </c>
      <c r="BM22" s="232">
        <f t="shared" si="24"/>
        <v>5</v>
      </c>
      <c r="BN22" s="229">
        <v>76</v>
      </c>
      <c r="BO22" s="233">
        <v>63</v>
      </c>
      <c r="BP22" s="235">
        <f t="shared" si="25"/>
        <v>82.89473684210526</v>
      </c>
      <c r="BQ22" s="232">
        <f t="shared" si="26"/>
        <v>-13</v>
      </c>
      <c r="BR22" s="229">
        <v>55</v>
      </c>
      <c r="BS22" s="233">
        <v>38</v>
      </c>
      <c r="BT22" s="235">
        <f t="shared" si="27"/>
        <v>69.090909090909093</v>
      </c>
      <c r="BU22" s="232">
        <f t="shared" si="28"/>
        <v>-17</v>
      </c>
      <c r="BV22" s="243">
        <v>1526.1538461538462</v>
      </c>
      <c r="BW22" s="229">
        <v>1711.9047619047619</v>
      </c>
      <c r="BX22" s="232">
        <f t="shared" si="29"/>
        <v>185.75091575091574</v>
      </c>
      <c r="BY22" s="229">
        <v>7</v>
      </c>
      <c r="BZ22" s="233">
        <v>10</v>
      </c>
      <c r="CA22" s="235">
        <f t="shared" si="34"/>
        <v>142.9</v>
      </c>
      <c r="CB22" s="232">
        <f t="shared" si="30"/>
        <v>3</v>
      </c>
      <c r="CC22" s="233">
        <v>2477.71</v>
      </c>
      <c r="CD22" s="233">
        <v>3600</v>
      </c>
      <c r="CE22" s="232">
        <f t="shared" si="31"/>
        <v>1122.29</v>
      </c>
      <c r="CF22" s="244">
        <v>11</v>
      </c>
      <c r="CG22" s="244">
        <v>6</v>
      </c>
      <c r="CH22" s="254">
        <f t="shared" si="32"/>
        <v>-5</v>
      </c>
      <c r="CI22" s="25"/>
      <c r="CJ22" s="25"/>
      <c r="CK22" s="25"/>
      <c r="CL22" s="25"/>
      <c r="CM22" s="5"/>
      <c r="CN22" s="5"/>
    </row>
    <row r="23" spans="1:92" s="11" customFormat="1" ht="24" customHeight="1" thickBot="1">
      <c r="A23" s="247" t="s">
        <v>129</v>
      </c>
      <c r="B23" s="253">
        <v>6918</v>
      </c>
      <c r="C23" s="230">
        <v>5229</v>
      </c>
      <c r="D23" s="231">
        <f t="shared" si="0"/>
        <v>75.585429314830876</v>
      </c>
      <c r="E23" s="232">
        <f t="shared" si="1"/>
        <v>-1689</v>
      </c>
      <c r="F23" s="229">
        <v>1677</v>
      </c>
      <c r="G23" s="229">
        <v>1638</v>
      </c>
      <c r="H23" s="231">
        <f t="shared" si="2"/>
        <v>97.674418604651152</v>
      </c>
      <c r="I23" s="232">
        <f t="shared" si="3"/>
        <v>-39</v>
      </c>
      <c r="J23" s="233">
        <v>509</v>
      </c>
      <c r="K23" s="233">
        <v>911</v>
      </c>
      <c r="L23" s="231">
        <f t="shared" si="4"/>
        <v>178.97838899803534</v>
      </c>
      <c r="M23" s="232">
        <f t="shared" si="5"/>
        <v>402</v>
      </c>
      <c r="N23" s="234">
        <v>20</v>
      </c>
      <c r="O23" s="229">
        <v>36</v>
      </c>
      <c r="P23" s="235">
        <f t="shared" si="35"/>
        <v>180</v>
      </c>
      <c r="Q23" s="232">
        <f t="shared" si="6"/>
        <v>16</v>
      </c>
      <c r="R23" s="229">
        <v>318</v>
      </c>
      <c r="S23" s="234">
        <v>436</v>
      </c>
      <c r="T23" s="235">
        <f t="shared" si="7"/>
        <v>137.1069182389937</v>
      </c>
      <c r="U23" s="232">
        <f t="shared" si="8"/>
        <v>118</v>
      </c>
      <c r="V23" s="236"/>
      <c r="W23" s="236"/>
      <c r="X23" s="235" t="e">
        <f t="shared" si="9"/>
        <v>#DIV/0!</v>
      </c>
      <c r="Y23" s="236">
        <f t="shared" si="39"/>
        <v>0</v>
      </c>
      <c r="Z23" s="233">
        <v>6728</v>
      </c>
      <c r="AA23" s="229">
        <v>6302</v>
      </c>
      <c r="AB23" s="231">
        <f t="shared" si="11"/>
        <v>93.668252080856135</v>
      </c>
      <c r="AC23" s="232">
        <f t="shared" si="12"/>
        <v>-426</v>
      </c>
      <c r="AD23" s="229">
        <v>5445</v>
      </c>
      <c r="AE23" s="229">
        <v>4198</v>
      </c>
      <c r="AF23" s="235">
        <f t="shared" si="13"/>
        <v>77.09825528007346</v>
      </c>
      <c r="AG23" s="232">
        <f t="shared" si="14"/>
        <v>-1247</v>
      </c>
      <c r="AH23" s="229">
        <v>265</v>
      </c>
      <c r="AI23" s="229">
        <v>299</v>
      </c>
      <c r="AJ23" s="235">
        <f t="shared" si="36"/>
        <v>112.83018867924528</v>
      </c>
      <c r="AK23" s="232">
        <f t="shared" si="15"/>
        <v>34</v>
      </c>
      <c r="AL23" s="229">
        <v>0</v>
      </c>
      <c r="AM23" s="229">
        <v>12</v>
      </c>
      <c r="AN23" s="205"/>
      <c r="AO23" s="232">
        <f t="shared" si="16"/>
        <v>12</v>
      </c>
      <c r="AP23" s="229">
        <v>1</v>
      </c>
      <c r="AQ23" s="229">
        <v>0</v>
      </c>
      <c r="AR23" s="204">
        <f t="shared" si="38"/>
        <v>0</v>
      </c>
      <c r="AS23" s="232">
        <f t="shared" si="17"/>
        <v>-1</v>
      </c>
      <c r="AT23" s="229">
        <v>264</v>
      </c>
      <c r="AU23" s="229">
        <v>287</v>
      </c>
      <c r="AV23" s="231">
        <f t="shared" si="37"/>
        <v>108.71212121212122</v>
      </c>
      <c r="AW23" s="232">
        <f t="shared" si="18"/>
        <v>23</v>
      </c>
      <c r="AX23" s="229">
        <v>259</v>
      </c>
      <c r="AY23" s="229">
        <v>487</v>
      </c>
      <c r="AZ23" s="235">
        <f t="shared" si="33"/>
        <v>188.03088803088804</v>
      </c>
      <c r="BA23" s="232">
        <f t="shared" si="19"/>
        <v>228</v>
      </c>
      <c r="BB23" s="237">
        <f t="shared" si="20"/>
        <v>-672</v>
      </c>
      <c r="BC23" s="185">
        <f t="shared" si="20"/>
        <v>-634</v>
      </c>
      <c r="BD23" s="185">
        <v>2178</v>
      </c>
      <c r="BE23" s="238">
        <v>2086</v>
      </c>
      <c r="BF23" s="239">
        <v>240</v>
      </c>
      <c r="BG23" s="239">
        <v>301</v>
      </c>
      <c r="BH23" s="240">
        <f t="shared" si="21"/>
        <v>125.4</v>
      </c>
      <c r="BI23" s="241">
        <f t="shared" si="22"/>
        <v>61</v>
      </c>
      <c r="BJ23" s="242">
        <v>656</v>
      </c>
      <c r="BK23" s="233">
        <v>1267</v>
      </c>
      <c r="BL23" s="235">
        <f t="shared" si="23"/>
        <v>193.1</v>
      </c>
      <c r="BM23" s="232">
        <f t="shared" si="24"/>
        <v>611</v>
      </c>
      <c r="BN23" s="229">
        <v>5412</v>
      </c>
      <c r="BO23" s="233">
        <v>3777</v>
      </c>
      <c r="BP23" s="235">
        <f t="shared" si="25"/>
        <v>69.789356984478928</v>
      </c>
      <c r="BQ23" s="232">
        <f t="shared" si="26"/>
        <v>-1635</v>
      </c>
      <c r="BR23" s="229">
        <v>4139</v>
      </c>
      <c r="BS23" s="233">
        <v>2845</v>
      </c>
      <c r="BT23" s="235">
        <f t="shared" si="27"/>
        <v>68.736409760811796</v>
      </c>
      <c r="BU23" s="232">
        <f t="shared" si="28"/>
        <v>-1294</v>
      </c>
      <c r="BV23" s="243">
        <v>1613.7648983407339</v>
      </c>
      <c r="BW23" s="229">
        <v>2148.5795454545455</v>
      </c>
      <c r="BX23" s="232">
        <f t="shared" si="29"/>
        <v>534.81464711381159</v>
      </c>
      <c r="BY23" s="229">
        <v>180</v>
      </c>
      <c r="BZ23" s="233">
        <v>295</v>
      </c>
      <c r="CA23" s="235">
        <f t="shared" si="34"/>
        <v>163.9</v>
      </c>
      <c r="CB23" s="232">
        <f t="shared" si="30"/>
        <v>115</v>
      </c>
      <c r="CC23" s="233">
        <v>2217.5500000000002</v>
      </c>
      <c r="CD23" s="233">
        <v>3867.9</v>
      </c>
      <c r="CE23" s="232">
        <f t="shared" si="31"/>
        <v>1650.35</v>
      </c>
      <c r="CF23" s="244">
        <v>30</v>
      </c>
      <c r="CG23" s="244">
        <v>13</v>
      </c>
      <c r="CH23" s="254">
        <f t="shared" si="32"/>
        <v>-17</v>
      </c>
      <c r="CI23" s="25"/>
      <c r="CJ23" s="25"/>
      <c r="CK23" s="25"/>
      <c r="CL23" s="25"/>
      <c r="CM23" s="5"/>
      <c r="CN23" s="5"/>
    </row>
    <row r="24" spans="1:92" s="11" customFormat="1" ht="24" customHeight="1" thickBot="1">
      <c r="A24" s="247" t="s">
        <v>130</v>
      </c>
      <c r="B24" s="253">
        <v>298</v>
      </c>
      <c r="C24" s="230">
        <v>197</v>
      </c>
      <c r="D24" s="231">
        <f t="shared" si="0"/>
        <v>66.107382550335572</v>
      </c>
      <c r="E24" s="232">
        <f t="shared" si="1"/>
        <v>-101</v>
      </c>
      <c r="F24" s="229">
        <v>106</v>
      </c>
      <c r="G24" s="229">
        <v>57</v>
      </c>
      <c r="H24" s="231">
        <f t="shared" si="2"/>
        <v>53.773584905660378</v>
      </c>
      <c r="I24" s="232">
        <f t="shared" si="3"/>
        <v>-49</v>
      </c>
      <c r="J24" s="233">
        <v>37</v>
      </c>
      <c r="K24" s="233">
        <v>36</v>
      </c>
      <c r="L24" s="231">
        <f t="shared" si="4"/>
        <v>97.297297297297305</v>
      </c>
      <c r="M24" s="232">
        <f t="shared" si="5"/>
        <v>-1</v>
      </c>
      <c r="N24" s="234">
        <v>0</v>
      </c>
      <c r="O24" s="229">
        <v>0</v>
      </c>
      <c r="P24" s="235"/>
      <c r="Q24" s="232">
        <f t="shared" si="6"/>
        <v>0</v>
      </c>
      <c r="R24" s="229">
        <v>31</v>
      </c>
      <c r="S24" s="234">
        <v>29</v>
      </c>
      <c r="T24" s="235">
        <f t="shared" si="7"/>
        <v>93.548387096774192</v>
      </c>
      <c r="U24" s="232">
        <f t="shared" si="8"/>
        <v>-2</v>
      </c>
      <c r="V24" s="236"/>
      <c r="W24" s="236"/>
      <c r="X24" s="235" t="e">
        <f t="shared" si="9"/>
        <v>#DIV/0!</v>
      </c>
      <c r="Y24" s="236">
        <f t="shared" si="39"/>
        <v>0</v>
      </c>
      <c r="Z24" s="233">
        <v>463</v>
      </c>
      <c r="AA24" s="229">
        <v>381</v>
      </c>
      <c r="AB24" s="231">
        <f t="shared" si="11"/>
        <v>82.289416846652259</v>
      </c>
      <c r="AC24" s="232">
        <f t="shared" si="12"/>
        <v>-82</v>
      </c>
      <c r="AD24" s="229">
        <v>270</v>
      </c>
      <c r="AE24" s="229">
        <v>170</v>
      </c>
      <c r="AF24" s="235">
        <f t="shared" si="13"/>
        <v>62.962962962962962</v>
      </c>
      <c r="AG24" s="232">
        <f t="shared" si="14"/>
        <v>-100</v>
      </c>
      <c r="AH24" s="229">
        <v>60</v>
      </c>
      <c r="AI24" s="229">
        <v>145</v>
      </c>
      <c r="AJ24" s="235">
        <f t="shared" si="36"/>
        <v>241.66666666666666</v>
      </c>
      <c r="AK24" s="232">
        <f t="shared" si="15"/>
        <v>85</v>
      </c>
      <c r="AL24" s="229">
        <v>0</v>
      </c>
      <c r="AM24" s="229">
        <v>0</v>
      </c>
      <c r="AN24" s="205"/>
      <c r="AO24" s="232">
        <f t="shared" si="16"/>
        <v>0</v>
      </c>
      <c r="AP24" s="229">
        <v>0</v>
      </c>
      <c r="AQ24" s="229">
        <v>0</v>
      </c>
      <c r="AR24" s="204"/>
      <c r="AS24" s="232">
        <f t="shared" si="17"/>
        <v>0</v>
      </c>
      <c r="AT24" s="229">
        <v>60</v>
      </c>
      <c r="AU24" s="229">
        <v>145</v>
      </c>
      <c r="AV24" s="231">
        <f t="shared" si="37"/>
        <v>241.66666666666666</v>
      </c>
      <c r="AW24" s="232">
        <f t="shared" si="18"/>
        <v>85</v>
      </c>
      <c r="AX24" s="229">
        <v>13</v>
      </c>
      <c r="AY24" s="229">
        <v>28</v>
      </c>
      <c r="AZ24" s="235">
        <f t="shared" si="33"/>
        <v>215.38461538461539</v>
      </c>
      <c r="BA24" s="232">
        <f t="shared" si="19"/>
        <v>15</v>
      </c>
      <c r="BB24" s="237">
        <f t="shared" si="20"/>
        <v>-10570</v>
      </c>
      <c r="BC24" s="185">
        <f t="shared" si="20"/>
        <v>-10698</v>
      </c>
      <c r="BD24" s="185">
        <v>10639</v>
      </c>
      <c r="BE24" s="238">
        <v>10758</v>
      </c>
      <c r="BF24" s="239">
        <v>20</v>
      </c>
      <c r="BG24" s="239">
        <v>19</v>
      </c>
      <c r="BH24" s="240">
        <f t="shared" si="21"/>
        <v>95</v>
      </c>
      <c r="BI24" s="241">
        <f t="shared" si="22"/>
        <v>-1</v>
      </c>
      <c r="BJ24" s="242">
        <v>44</v>
      </c>
      <c r="BK24" s="233">
        <v>32</v>
      </c>
      <c r="BL24" s="235">
        <f t="shared" si="23"/>
        <v>72.7</v>
      </c>
      <c r="BM24" s="232">
        <f t="shared" si="24"/>
        <v>-12</v>
      </c>
      <c r="BN24" s="229">
        <v>229</v>
      </c>
      <c r="BO24" s="233">
        <v>137</v>
      </c>
      <c r="BP24" s="235">
        <f t="shared" si="25"/>
        <v>59.825327510917027</v>
      </c>
      <c r="BQ24" s="232">
        <f t="shared" si="26"/>
        <v>-92</v>
      </c>
      <c r="BR24" s="229">
        <v>178</v>
      </c>
      <c r="BS24" s="233">
        <v>74</v>
      </c>
      <c r="BT24" s="235">
        <f t="shared" si="27"/>
        <v>41.573033707865171</v>
      </c>
      <c r="BU24" s="232">
        <f t="shared" si="28"/>
        <v>-104</v>
      </c>
      <c r="BV24" s="243">
        <v>1083.4196891191709</v>
      </c>
      <c r="BW24" s="229">
        <v>1096.2962962962963</v>
      </c>
      <c r="BX24" s="232">
        <f t="shared" si="29"/>
        <v>12.876607177125379</v>
      </c>
      <c r="BY24" s="229">
        <v>7</v>
      </c>
      <c r="BZ24" s="233">
        <v>6</v>
      </c>
      <c r="CA24" s="235">
        <f t="shared" si="34"/>
        <v>85.7</v>
      </c>
      <c r="CB24" s="232">
        <f t="shared" si="30"/>
        <v>-1</v>
      </c>
      <c r="CC24" s="233">
        <v>1489.14</v>
      </c>
      <c r="CD24" s="233">
        <v>3200</v>
      </c>
      <c r="CE24" s="232">
        <f t="shared" si="31"/>
        <v>1710.86</v>
      </c>
      <c r="CF24" s="244">
        <v>33</v>
      </c>
      <c r="CG24" s="244">
        <v>23</v>
      </c>
      <c r="CH24" s="254">
        <f t="shared" si="32"/>
        <v>-10</v>
      </c>
      <c r="CI24" s="25"/>
      <c r="CJ24" s="25"/>
      <c r="CK24" s="25"/>
      <c r="CL24" s="25"/>
      <c r="CM24" s="5"/>
      <c r="CN24" s="5"/>
    </row>
    <row r="25" spans="1:92" s="11" customFormat="1" ht="24" customHeight="1" thickBot="1">
      <c r="A25" s="247" t="s">
        <v>131</v>
      </c>
      <c r="B25" s="253">
        <v>896</v>
      </c>
      <c r="C25" s="230">
        <v>507</v>
      </c>
      <c r="D25" s="231">
        <f t="shared" si="0"/>
        <v>56.584821428571431</v>
      </c>
      <c r="E25" s="232">
        <f t="shared" si="1"/>
        <v>-389</v>
      </c>
      <c r="F25" s="229">
        <v>234</v>
      </c>
      <c r="G25" s="229">
        <v>211</v>
      </c>
      <c r="H25" s="231">
        <f t="shared" si="2"/>
        <v>90.17094017094017</v>
      </c>
      <c r="I25" s="232">
        <f t="shared" si="3"/>
        <v>-23</v>
      </c>
      <c r="J25" s="233">
        <v>83</v>
      </c>
      <c r="K25" s="233">
        <v>177</v>
      </c>
      <c r="L25" s="231">
        <f t="shared" si="4"/>
        <v>213.25301204819277</v>
      </c>
      <c r="M25" s="232">
        <f t="shared" si="5"/>
        <v>94</v>
      </c>
      <c r="N25" s="234">
        <v>3</v>
      </c>
      <c r="O25" s="229">
        <v>9</v>
      </c>
      <c r="P25" s="235">
        <f t="shared" si="35"/>
        <v>300</v>
      </c>
      <c r="Q25" s="232">
        <f t="shared" si="6"/>
        <v>6</v>
      </c>
      <c r="R25" s="229">
        <v>27</v>
      </c>
      <c r="S25" s="234">
        <v>77</v>
      </c>
      <c r="T25" s="235">
        <f t="shared" si="7"/>
        <v>285.18518518518516</v>
      </c>
      <c r="U25" s="232">
        <f t="shared" si="8"/>
        <v>50</v>
      </c>
      <c r="V25" s="236"/>
      <c r="W25" s="236"/>
      <c r="X25" s="235" t="e">
        <f t="shared" si="9"/>
        <v>#DIV/0!</v>
      </c>
      <c r="Y25" s="236">
        <f t="shared" si="39"/>
        <v>0</v>
      </c>
      <c r="Z25" s="233">
        <v>964</v>
      </c>
      <c r="AA25" s="229">
        <v>852</v>
      </c>
      <c r="AB25" s="231">
        <f t="shared" si="11"/>
        <v>88.38174273858921</v>
      </c>
      <c r="AC25" s="232">
        <f t="shared" si="12"/>
        <v>-112</v>
      </c>
      <c r="AD25" s="229">
        <v>726</v>
      </c>
      <c r="AE25" s="229">
        <v>468</v>
      </c>
      <c r="AF25" s="235">
        <f t="shared" si="13"/>
        <v>64.462809917355372</v>
      </c>
      <c r="AG25" s="232">
        <f t="shared" si="14"/>
        <v>-258</v>
      </c>
      <c r="AH25" s="229">
        <v>49</v>
      </c>
      <c r="AI25" s="229">
        <v>209</v>
      </c>
      <c r="AJ25" s="235">
        <f t="shared" si="36"/>
        <v>426.53061224489795</v>
      </c>
      <c r="AK25" s="232">
        <f t="shared" si="15"/>
        <v>160</v>
      </c>
      <c r="AL25" s="229">
        <v>0</v>
      </c>
      <c r="AM25" s="229">
        <v>0</v>
      </c>
      <c r="AN25" s="205"/>
      <c r="AO25" s="232">
        <f t="shared" si="16"/>
        <v>0</v>
      </c>
      <c r="AP25" s="229">
        <v>0</v>
      </c>
      <c r="AQ25" s="229">
        <v>79</v>
      </c>
      <c r="AR25" s="204"/>
      <c r="AS25" s="232">
        <f t="shared" si="17"/>
        <v>79</v>
      </c>
      <c r="AT25" s="229">
        <v>49</v>
      </c>
      <c r="AU25" s="229">
        <v>130</v>
      </c>
      <c r="AV25" s="231">
        <f t="shared" si="37"/>
        <v>265.30612244897958</v>
      </c>
      <c r="AW25" s="232">
        <f t="shared" si="18"/>
        <v>81</v>
      </c>
      <c r="AX25" s="229">
        <v>55</v>
      </c>
      <c r="AY25" s="229">
        <v>91</v>
      </c>
      <c r="AZ25" s="235">
        <f t="shared" si="33"/>
        <v>165.45454545454547</v>
      </c>
      <c r="BA25" s="232">
        <f t="shared" si="19"/>
        <v>36</v>
      </c>
      <c r="BB25" s="237">
        <f t="shared" si="20"/>
        <v>-2701</v>
      </c>
      <c r="BC25" s="185">
        <f t="shared" si="20"/>
        <v>-2385</v>
      </c>
      <c r="BD25" s="185">
        <v>2916</v>
      </c>
      <c r="BE25" s="238">
        <v>2497</v>
      </c>
      <c r="BF25" s="239">
        <v>44</v>
      </c>
      <c r="BG25" s="239">
        <v>78</v>
      </c>
      <c r="BH25" s="240">
        <f t="shared" si="21"/>
        <v>177.3</v>
      </c>
      <c r="BI25" s="241">
        <f t="shared" si="22"/>
        <v>34</v>
      </c>
      <c r="BJ25" s="242">
        <v>107</v>
      </c>
      <c r="BK25" s="233">
        <v>272</v>
      </c>
      <c r="BL25" s="235">
        <f t="shared" si="23"/>
        <v>254.2</v>
      </c>
      <c r="BM25" s="232">
        <f t="shared" si="24"/>
        <v>165</v>
      </c>
      <c r="BN25" s="229">
        <v>681</v>
      </c>
      <c r="BO25" s="233">
        <v>395</v>
      </c>
      <c r="BP25" s="235">
        <f t="shared" si="25"/>
        <v>58.002936857562403</v>
      </c>
      <c r="BQ25" s="232">
        <f t="shared" si="26"/>
        <v>-286</v>
      </c>
      <c r="BR25" s="229">
        <v>521</v>
      </c>
      <c r="BS25" s="233">
        <v>271</v>
      </c>
      <c r="BT25" s="235">
        <f t="shared" si="27"/>
        <v>52.015355086372359</v>
      </c>
      <c r="BU25" s="232">
        <f t="shared" si="28"/>
        <v>-250</v>
      </c>
      <c r="BV25" s="243">
        <v>1102.9173419773097</v>
      </c>
      <c r="BW25" s="229">
        <v>1741.304347826087</v>
      </c>
      <c r="BX25" s="232">
        <f t="shared" si="29"/>
        <v>638.38700584877733</v>
      </c>
      <c r="BY25" s="229">
        <v>31</v>
      </c>
      <c r="BZ25" s="233">
        <v>79</v>
      </c>
      <c r="CA25" s="235">
        <f t="shared" si="34"/>
        <v>254.8</v>
      </c>
      <c r="CB25" s="232">
        <f t="shared" si="30"/>
        <v>48</v>
      </c>
      <c r="CC25" s="233">
        <v>2861.67</v>
      </c>
      <c r="CD25" s="233">
        <v>4611.46</v>
      </c>
      <c r="CE25" s="232">
        <f t="shared" si="31"/>
        <v>1749.79</v>
      </c>
      <c r="CF25" s="244">
        <v>22</v>
      </c>
      <c r="CG25" s="244">
        <v>5</v>
      </c>
      <c r="CH25" s="254">
        <f t="shared" si="32"/>
        <v>-17</v>
      </c>
      <c r="CI25" s="25"/>
      <c r="CJ25" s="25"/>
      <c r="CK25" s="25"/>
      <c r="CL25" s="25"/>
      <c r="CM25" s="5"/>
      <c r="CN25" s="5"/>
    </row>
    <row r="26" spans="1:92" s="11" customFormat="1" ht="24" customHeight="1" thickBot="1">
      <c r="A26" s="247" t="s">
        <v>132</v>
      </c>
      <c r="B26" s="253">
        <v>2406</v>
      </c>
      <c r="C26" s="230">
        <v>1539</v>
      </c>
      <c r="D26" s="231">
        <f t="shared" si="0"/>
        <v>63.965087281795505</v>
      </c>
      <c r="E26" s="232">
        <f t="shared" si="1"/>
        <v>-867</v>
      </c>
      <c r="F26" s="229">
        <v>571</v>
      </c>
      <c r="G26" s="229">
        <v>512</v>
      </c>
      <c r="H26" s="231">
        <f t="shared" si="2"/>
        <v>89.667250437828372</v>
      </c>
      <c r="I26" s="232">
        <f t="shared" si="3"/>
        <v>-59</v>
      </c>
      <c r="J26" s="233">
        <v>349</v>
      </c>
      <c r="K26" s="233">
        <v>504</v>
      </c>
      <c r="L26" s="231">
        <f t="shared" si="4"/>
        <v>144.41260744985672</v>
      </c>
      <c r="M26" s="232">
        <f t="shared" si="5"/>
        <v>155</v>
      </c>
      <c r="N26" s="234">
        <v>8</v>
      </c>
      <c r="O26" s="229">
        <v>5</v>
      </c>
      <c r="P26" s="235">
        <f t="shared" si="35"/>
        <v>62.5</v>
      </c>
      <c r="Q26" s="232">
        <f t="shared" si="6"/>
        <v>-3</v>
      </c>
      <c r="R26" s="229">
        <v>110</v>
      </c>
      <c r="S26" s="234">
        <v>250</v>
      </c>
      <c r="T26" s="235">
        <f t="shared" si="7"/>
        <v>227.27272727272728</v>
      </c>
      <c r="U26" s="232">
        <f t="shared" si="8"/>
        <v>140</v>
      </c>
      <c r="V26" s="236"/>
      <c r="W26" s="236"/>
      <c r="X26" s="235" t="e">
        <f t="shared" si="9"/>
        <v>#DIV/0!</v>
      </c>
      <c r="Y26" s="236">
        <f t="shared" si="39"/>
        <v>0</v>
      </c>
      <c r="Z26" s="233">
        <v>2942</v>
      </c>
      <c r="AA26" s="229">
        <v>2106</v>
      </c>
      <c r="AB26" s="231">
        <f t="shared" si="11"/>
        <v>71.583956492182182</v>
      </c>
      <c r="AC26" s="232">
        <f t="shared" si="12"/>
        <v>-836</v>
      </c>
      <c r="AD26" s="229">
        <v>2113</v>
      </c>
      <c r="AE26" s="229">
        <v>1248</v>
      </c>
      <c r="AF26" s="235">
        <f t="shared" si="13"/>
        <v>59.062943681968761</v>
      </c>
      <c r="AG26" s="232">
        <f t="shared" si="14"/>
        <v>-865</v>
      </c>
      <c r="AH26" s="229">
        <v>206</v>
      </c>
      <c r="AI26" s="229">
        <v>294</v>
      </c>
      <c r="AJ26" s="235">
        <f t="shared" si="36"/>
        <v>142.71844660194176</v>
      </c>
      <c r="AK26" s="232">
        <f t="shared" si="15"/>
        <v>88</v>
      </c>
      <c r="AL26" s="229">
        <v>11</v>
      </c>
      <c r="AM26" s="229">
        <v>0</v>
      </c>
      <c r="AN26" s="205">
        <f t="shared" si="40"/>
        <v>0</v>
      </c>
      <c r="AO26" s="232">
        <f t="shared" si="16"/>
        <v>-11</v>
      </c>
      <c r="AP26" s="229">
        <v>0</v>
      </c>
      <c r="AQ26" s="229">
        <v>0</v>
      </c>
      <c r="AR26" s="204"/>
      <c r="AS26" s="232">
        <f t="shared" si="17"/>
        <v>0</v>
      </c>
      <c r="AT26" s="229">
        <v>195</v>
      </c>
      <c r="AU26" s="229">
        <v>294</v>
      </c>
      <c r="AV26" s="231">
        <f t="shared" si="37"/>
        <v>150.76923076923077</v>
      </c>
      <c r="AW26" s="232">
        <f t="shared" si="18"/>
        <v>99</v>
      </c>
      <c r="AX26" s="229">
        <v>87</v>
      </c>
      <c r="AY26" s="229">
        <v>258</v>
      </c>
      <c r="AZ26" s="235">
        <f t="shared" si="33"/>
        <v>296.55172413793105</v>
      </c>
      <c r="BA26" s="232">
        <f t="shared" si="19"/>
        <v>171</v>
      </c>
      <c r="BB26" s="237">
        <f t="shared" si="20"/>
        <v>-2936</v>
      </c>
      <c r="BC26" s="185">
        <f t="shared" si="20"/>
        <v>-3428</v>
      </c>
      <c r="BD26" s="185">
        <v>3567</v>
      </c>
      <c r="BE26" s="238">
        <v>3950</v>
      </c>
      <c r="BF26" s="239">
        <v>157</v>
      </c>
      <c r="BG26" s="239">
        <v>262</v>
      </c>
      <c r="BH26" s="240">
        <f t="shared" si="21"/>
        <v>166.9</v>
      </c>
      <c r="BI26" s="241">
        <f t="shared" si="22"/>
        <v>105</v>
      </c>
      <c r="BJ26" s="242">
        <v>378</v>
      </c>
      <c r="BK26" s="233">
        <v>572</v>
      </c>
      <c r="BL26" s="235">
        <f t="shared" si="23"/>
        <v>151.30000000000001</v>
      </c>
      <c r="BM26" s="232">
        <f t="shared" si="24"/>
        <v>194</v>
      </c>
      <c r="BN26" s="229">
        <v>1775</v>
      </c>
      <c r="BO26" s="233">
        <v>1017</v>
      </c>
      <c r="BP26" s="235">
        <f t="shared" si="25"/>
        <v>57.29577464788732</v>
      </c>
      <c r="BQ26" s="232">
        <f t="shared" si="26"/>
        <v>-758</v>
      </c>
      <c r="BR26" s="229">
        <v>1340</v>
      </c>
      <c r="BS26" s="233">
        <v>682</v>
      </c>
      <c r="BT26" s="235">
        <f t="shared" si="27"/>
        <v>50.895522388059703</v>
      </c>
      <c r="BU26" s="232">
        <f t="shared" si="28"/>
        <v>-658</v>
      </c>
      <c r="BV26" s="243">
        <v>1107.7474892395983</v>
      </c>
      <c r="BW26" s="229">
        <v>1641.4993306559572</v>
      </c>
      <c r="BX26" s="232">
        <f t="shared" si="29"/>
        <v>533.75184141635896</v>
      </c>
      <c r="BY26" s="229">
        <v>27</v>
      </c>
      <c r="BZ26" s="233">
        <v>57</v>
      </c>
      <c r="CA26" s="235">
        <f t="shared" si="34"/>
        <v>211.1</v>
      </c>
      <c r="CB26" s="232">
        <f t="shared" si="30"/>
        <v>30</v>
      </c>
      <c r="CC26" s="233">
        <v>2773.39</v>
      </c>
      <c r="CD26" s="233">
        <v>4049.28</v>
      </c>
      <c r="CE26" s="232">
        <f t="shared" si="31"/>
        <v>1275.8900000000003</v>
      </c>
      <c r="CF26" s="244">
        <v>66</v>
      </c>
      <c r="CG26" s="244">
        <v>18</v>
      </c>
      <c r="CH26" s="254">
        <f t="shared" si="32"/>
        <v>-48</v>
      </c>
      <c r="CI26" s="25"/>
      <c r="CJ26" s="25"/>
      <c r="CK26" s="25"/>
      <c r="CL26" s="25"/>
      <c r="CM26" s="5"/>
      <c r="CN26" s="5"/>
    </row>
    <row r="27" spans="1:92" s="27" customFormat="1" ht="24" customHeight="1" thickBot="1">
      <c r="A27" s="247" t="s">
        <v>133</v>
      </c>
      <c r="B27" s="253">
        <v>531</v>
      </c>
      <c r="C27" s="230">
        <v>372</v>
      </c>
      <c r="D27" s="231">
        <f t="shared" si="0"/>
        <v>70.056497175141246</v>
      </c>
      <c r="E27" s="232">
        <f t="shared" si="1"/>
        <v>-159</v>
      </c>
      <c r="F27" s="229">
        <v>159</v>
      </c>
      <c r="G27" s="229">
        <v>126</v>
      </c>
      <c r="H27" s="231">
        <f t="shared" si="2"/>
        <v>79.245283018867923</v>
      </c>
      <c r="I27" s="232">
        <f t="shared" si="3"/>
        <v>-33</v>
      </c>
      <c r="J27" s="233">
        <v>50</v>
      </c>
      <c r="K27" s="233">
        <v>44</v>
      </c>
      <c r="L27" s="231">
        <f t="shared" si="4"/>
        <v>88</v>
      </c>
      <c r="M27" s="232">
        <f t="shared" si="5"/>
        <v>-6</v>
      </c>
      <c r="N27" s="234">
        <v>1</v>
      </c>
      <c r="O27" s="229">
        <v>3</v>
      </c>
      <c r="P27" s="235">
        <f t="shared" si="35"/>
        <v>300</v>
      </c>
      <c r="Q27" s="232">
        <f t="shared" si="6"/>
        <v>2</v>
      </c>
      <c r="R27" s="229">
        <v>30</v>
      </c>
      <c r="S27" s="234">
        <v>47</v>
      </c>
      <c r="T27" s="235">
        <f t="shared" si="7"/>
        <v>156.66666666666666</v>
      </c>
      <c r="U27" s="232">
        <f t="shared" si="8"/>
        <v>17</v>
      </c>
      <c r="V27" s="236"/>
      <c r="W27" s="236"/>
      <c r="X27" s="235" t="e">
        <f t="shared" si="9"/>
        <v>#DIV/0!</v>
      </c>
      <c r="Y27" s="236">
        <f t="shared" si="39"/>
        <v>0</v>
      </c>
      <c r="Z27" s="233">
        <v>591</v>
      </c>
      <c r="AA27" s="229">
        <v>395</v>
      </c>
      <c r="AB27" s="231">
        <f t="shared" si="11"/>
        <v>66.835871404399327</v>
      </c>
      <c r="AC27" s="232">
        <f t="shared" si="12"/>
        <v>-196</v>
      </c>
      <c r="AD27" s="229">
        <v>475</v>
      </c>
      <c r="AE27" s="229">
        <v>314</v>
      </c>
      <c r="AF27" s="235">
        <f t="shared" si="13"/>
        <v>66.10526315789474</v>
      </c>
      <c r="AG27" s="232">
        <f t="shared" si="14"/>
        <v>-161</v>
      </c>
      <c r="AH27" s="229">
        <v>46</v>
      </c>
      <c r="AI27" s="229">
        <v>0</v>
      </c>
      <c r="AJ27" s="235">
        <f t="shared" si="36"/>
        <v>0</v>
      </c>
      <c r="AK27" s="232">
        <f t="shared" si="15"/>
        <v>-46</v>
      </c>
      <c r="AL27" s="229">
        <v>0</v>
      </c>
      <c r="AM27" s="229">
        <v>0</v>
      </c>
      <c r="AN27" s="205"/>
      <c r="AO27" s="232">
        <f t="shared" si="16"/>
        <v>0</v>
      </c>
      <c r="AP27" s="229">
        <v>0</v>
      </c>
      <c r="AQ27" s="229">
        <v>0</v>
      </c>
      <c r="AR27" s="204"/>
      <c r="AS27" s="232">
        <f t="shared" si="17"/>
        <v>0</v>
      </c>
      <c r="AT27" s="229">
        <v>46</v>
      </c>
      <c r="AU27" s="229">
        <v>0</v>
      </c>
      <c r="AV27" s="231">
        <f t="shared" si="37"/>
        <v>0</v>
      </c>
      <c r="AW27" s="232">
        <f t="shared" si="18"/>
        <v>-46</v>
      </c>
      <c r="AX27" s="229">
        <v>28</v>
      </c>
      <c r="AY27" s="229">
        <v>40</v>
      </c>
      <c r="AZ27" s="235">
        <f t="shared" si="33"/>
        <v>142.85714285714286</v>
      </c>
      <c r="BA27" s="232">
        <f t="shared" si="19"/>
        <v>12</v>
      </c>
      <c r="BB27" s="185">
        <f t="shared" si="20"/>
        <v>-5628</v>
      </c>
      <c r="BC27" s="185">
        <f t="shared" si="20"/>
        <v>-5205</v>
      </c>
      <c r="BD27" s="185">
        <v>5760</v>
      </c>
      <c r="BE27" s="185">
        <v>5289</v>
      </c>
      <c r="BF27" s="239">
        <v>35</v>
      </c>
      <c r="BG27" s="239">
        <v>30</v>
      </c>
      <c r="BH27" s="240">
        <f t="shared" si="21"/>
        <v>85.7</v>
      </c>
      <c r="BI27" s="241">
        <f t="shared" si="22"/>
        <v>-5</v>
      </c>
      <c r="BJ27" s="242">
        <v>76</v>
      </c>
      <c r="BK27" s="233">
        <v>59</v>
      </c>
      <c r="BL27" s="235">
        <f t="shared" si="23"/>
        <v>77.599999999999994</v>
      </c>
      <c r="BM27" s="232">
        <f t="shared" si="24"/>
        <v>-17</v>
      </c>
      <c r="BN27" s="229">
        <v>399</v>
      </c>
      <c r="BO27" s="233">
        <v>288</v>
      </c>
      <c r="BP27" s="235">
        <f t="shared" si="25"/>
        <v>72.180451127819538</v>
      </c>
      <c r="BQ27" s="232">
        <f t="shared" si="26"/>
        <v>-111</v>
      </c>
      <c r="BR27" s="229">
        <v>257</v>
      </c>
      <c r="BS27" s="233">
        <v>158</v>
      </c>
      <c r="BT27" s="235">
        <f t="shared" si="27"/>
        <v>61.478599221789885</v>
      </c>
      <c r="BU27" s="232">
        <f t="shared" si="28"/>
        <v>-99</v>
      </c>
      <c r="BV27" s="243">
        <v>1128.996282527881</v>
      </c>
      <c r="BW27" s="229">
        <v>1386.9565217391305</v>
      </c>
      <c r="BX27" s="232">
        <f t="shared" si="29"/>
        <v>257.96023921124947</v>
      </c>
      <c r="BY27" s="229">
        <v>26</v>
      </c>
      <c r="BZ27" s="233">
        <v>14</v>
      </c>
      <c r="CA27" s="235">
        <f t="shared" si="34"/>
        <v>53.8</v>
      </c>
      <c r="CB27" s="232">
        <f t="shared" si="30"/>
        <v>-12</v>
      </c>
      <c r="CC27" s="233">
        <v>1673</v>
      </c>
      <c r="CD27" s="233">
        <v>3550.69</v>
      </c>
      <c r="CE27" s="232">
        <f t="shared" si="31"/>
        <v>1877.69</v>
      </c>
      <c r="CF27" s="244">
        <v>15</v>
      </c>
      <c r="CG27" s="244">
        <v>21</v>
      </c>
      <c r="CH27" s="254">
        <f t="shared" si="32"/>
        <v>6</v>
      </c>
      <c r="CI27" s="25"/>
      <c r="CJ27" s="25"/>
      <c r="CK27" s="25"/>
      <c r="CL27" s="25"/>
      <c r="CM27" s="5"/>
      <c r="CN27" s="5"/>
    </row>
    <row r="28" spans="1:92" s="11" customFormat="1" ht="24" customHeight="1" thickBot="1">
      <c r="A28" s="249" t="s">
        <v>134</v>
      </c>
      <c r="B28" s="253">
        <v>508</v>
      </c>
      <c r="C28" s="230">
        <v>447</v>
      </c>
      <c r="D28" s="231">
        <f t="shared" si="0"/>
        <v>87.99212598425197</v>
      </c>
      <c r="E28" s="232">
        <f t="shared" si="1"/>
        <v>-61</v>
      </c>
      <c r="F28" s="229">
        <v>97</v>
      </c>
      <c r="G28" s="229">
        <v>99</v>
      </c>
      <c r="H28" s="231">
        <f t="shared" si="2"/>
        <v>102.06185567010309</v>
      </c>
      <c r="I28" s="232">
        <f t="shared" si="3"/>
        <v>2</v>
      </c>
      <c r="J28" s="233">
        <v>36</v>
      </c>
      <c r="K28" s="233">
        <v>19</v>
      </c>
      <c r="L28" s="231">
        <f t="shared" si="4"/>
        <v>52.777777777777779</v>
      </c>
      <c r="M28" s="232">
        <f t="shared" si="5"/>
        <v>-17</v>
      </c>
      <c r="N28" s="234">
        <v>0</v>
      </c>
      <c r="O28" s="229">
        <v>0</v>
      </c>
      <c r="P28" s="235"/>
      <c r="Q28" s="232">
        <f t="shared" si="6"/>
        <v>0</v>
      </c>
      <c r="R28" s="229">
        <v>40</v>
      </c>
      <c r="S28" s="234">
        <v>88</v>
      </c>
      <c r="T28" s="235">
        <f t="shared" si="7"/>
        <v>220.00000000000003</v>
      </c>
      <c r="U28" s="232">
        <f t="shared" si="8"/>
        <v>48</v>
      </c>
      <c r="V28" s="236"/>
      <c r="W28" s="236"/>
      <c r="X28" s="235" t="e">
        <f t="shared" si="9"/>
        <v>#DIV/0!</v>
      </c>
      <c r="Y28" s="236">
        <f t="shared" si="39"/>
        <v>0</v>
      </c>
      <c r="Z28" s="233">
        <v>628</v>
      </c>
      <c r="AA28" s="229">
        <v>591</v>
      </c>
      <c r="AB28" s="231">
        <f t="shared" si="11"/>
        <v>94.108280254777071</v>
      </c>
      <c r="AC28" s="232">
        <f t="shared" si="12"/>
        <v>-37</v>
      </c>
      <c r="AD28" s="229">
        <v>413</v>
      </c>
      <c r="AE28" s="229">
        <v>402</v>
      </c>
      <c r="AF28" s="235">
        <f t="shared" si="13"/>
        <v>97.336561743341406</v>
      </c>
      <c r="AG28" s="232">
        <f t="shared" si="14"/>
        <v>-11</v>
      </c>
      <c r="AH28" s="229">
        <v>0</v>
      </c>
      <c r="AI28" s="229">
        <v>84</v>
      </c>
      <c r="AJ28" s="235"/>
      <c r="AK28" s="232">
        <f t="shared" si="15"/>
        <v>84</v>
      </c>
      <c r="AL28" s="229">
        <v>0</v>
      </c>
      <c r="AM28" s="229">
        <v>0</v>
      </c>
      <c r="AN28" s="205"/>
      <c r="AO28" s="232">
        <f t="shared" si="16"/>
        <v>0</v>
      </c>
      <c r="AP28" s="229">
        <v>0</v>
      </c>
      <c r="AQ28" s="229">
        <v>46</v>
      </c>
      <c r="AR28" s="204"/>
      <c r="AS28" s="232">
        <f t="shared" si="17"/>
        <v>46</v>
      </c>
      <c r="AT28" s="229">
        <v>0</v>
      </c>
      <c r="AU28" s="229">
        <v>38</v>
      </c>
      <c r="AV28" s="231"/>
      <c r="AW28" s="232">
        <f t="shared" si="18"/>
        <v>38</v>
      </c>
      <c r="AX28" s="229">
        <v>11</v>
      </c>
      <c r="AY28" s="229">
        <v>47</v>
      </c>
      <c r="AZ28" s="235">
        <f t="shared" si="33"/>
        <v>427.27272727272725</v>
      </c>
      <c r="BA28" s="232">
        <f t="shared" si="19"/>
        <v>36</v>
      </c>
      <c r="BB28" s="185">
        <f t="shared" si="20"/>
        <v>-1142</v>
      </c>
      <c r="BC28" s="185">
        <f t="shared" si="20"/>
        <v>-1214</v>
      </c>
      <c r="BD28" s="185">
        <v>1246</v>
      </c>
      <c r="BE28" s="185">
        <v>1271</v>
      </c>
      <c r="BF28" s="239">
        <v>27</v>
      </c>
      <c r="BG28" s="239">
        <v>24</v>
      </c>
      <c r="BH28" s="240">
        <f t="shared" si="21"/>
        <v>88.9</v>
      </c>
      <c r="BI28" s="241">
        <f t="shared" si="22"/>
        <v>-3</v>
      </c>
      <c r="BJ28" s="242">
        <v>98</v>
      </c>
      <c r="BK28" s="233">
        <v>61</v>
      </c>
      <c r="BL28" s="235">
        <f t="shared" si="23"/>
        <v>62.2</v>
      </c>
      <c r="BM28" s="232">
        <f t="shared" si="24"/>
        <v>-37</v>
      </c>
      <c r="BN28" s="229">
        <v>404</v>
      </c>
      <c r="BO28" s="233">
        <v>390</v>
      </c>
      <c r="BP28" s="235">
        <f t="shared" si="25"/>
        <v>96.534653465346537</v>
      </c>
      <c r="BQ28" s="232">
        <f t="shared" si="26"/>
        <v>-14</v>
      </c>
      <c r="BR28" s="229">
        <v>321</v>
      </c>
      <c r="BS28" s="233">
        <v>317</v>
      </c>
      <c r="BT28" s="235">
        <f t="shared" si="27"/>
        <v>98.753894080996886</v>
      </c>
      <c r="BU28" s="232">
        <f t="shared" si="28"/>
        <v>-4</v>
      </c>
      <c r="BV28" s="243">
        <v>1598.2808022922636</v>
      </c>
      <c r="BW28" s="229">
        <v>1650.6134969325153</v>
      </c>
      <c r="BX28" s="232">
        <f t="shared" si="29"/>
        <v>52.332694640251702</v>
      </c>
      <c r="BY28" s="229">
        <v>46</v>
      </c>
      <c r="BZ28" s="233">
        <v>36</v>
      </c>
      <c r="CA28" s="235">
        <f t="shared" si="34"/>
        <v>78.3</v>
      </c>
      <c r="CB28" s="232">
        <f t="shared" si="30"/>
        <v>-10</v>
      </c>
      <c r="CC28" s="233">
        <v>2513.15</v>
      </c>
      <c r="CD28" s="233">
        <v>3797.5</v>
      </c>
      <c r="CE28" s="232">
        <f t="shared" si="31"/>
        <v>1284.3499999999999</v>
      </c>
      <c r="CF28" s="244">
        <v>9</v>
      </c>
      <c r="CG28" s="244">
        <v>11</v>
      </c>
      <c r="CH28" s="254">
        <f t="shared" si="32"/>
        <v>2</v>
      </c>
      <c r="CI28" s="25"/>
      <c r="CJ28" s="25"/>
      <c r="CK28" s="25"/>
      <c r="CL28" s="25"/>
      <c r="CM28" s="5"/>
      <c r="CN28" s="5"/>
    </row>
    <row r="29" spans="1:92" s="11" customFormat="1" ht="24" customHeight="1" thickBot="1">
      <c r="A29" s="247" t="s">
        <v>135</v>
      </c>
      <c r="B29" s="253">
        <v>1304</v>
      </c>
      <c r="C29" s="230">
        <v>1192</v>
      </c>
      <c r="D29" s="231">
        <f t="shared" si="0"/>
        <v>91.411042944785279</v>
      </c>
      <c r="E29" s="232">
        <f t="shared" si="1"/>
        <v>-112</v>
      </c>
      <c r="F29" s="229">
        <v>206</v>
      </c>
      <c r="G29" s="229">
        <v>206</v>
      </c>
      <c r="H29" s="231">
        <f t="shared" si="2"/>
        <v>100</v>
      </c>
      <c r="I29" s="232">
        <f t="shared" si="3"/>
        <v>0</v>
      </c>
      <c r="J29" s="233">
        <v>60</v>
      </c>
      <c r="K29" s="233">
        <v>65</v>
      </c>
      <c r="L29" s="231">
        <f t="shared" si="4"/>
        <v>108.33333333333333</v>
      </c>
      <c r="M29" s="232">
        <f t="shared" si="5"/>
        <v>5</v>
      </c>
      <c r="N29" s="234">
        <v>0</v>
      </c>
      <c r="O29" s="229">
        <v>0</v>
      </c>
      <c r="P29" s="235"/>
      <c r="Q29" s="232">
        <f t="shared" si="6"/>
        <v>0</v>
      </c>
      <c r="R29" s="229">
        <v>91</v>
      </c>
      <c r="S29" s="234">
        <v>116</v>
      </c>
      <c r="T29" s="235">
        <f t="shared" si="7"/>
        <v>127.47252747252746</v>
      </c>
      <c r="U29" s="232">
        <f t="shared" si="8"/>
        <v>25</v>
      </c>
      <c r="V29" s="236"/>
      <c r="W29" s="236"/>
      <c r="X29" s="235" t="e">
        <f t="shared" si="9"/>
        <v>#DIV/0!</v>
      </c>
      <c r="Y29" s="236">
        <f t="shared" si="39"/>
        <v>0</v>
      </c>
      <c r="Z29" s="233">
        <v>1468</v>
      </c>
      <c r="AA29" s="229">
        <v>1212</v>
      </c>
      <c r="AB29" s="231">
        <f t="shared" si="11"/>
        <v>82.561307901907355</v>
      </c>
      <c r="AC29" s="232">
        <f t="shared" si="12"/>
        <v>-256</v>
      </c>
      <c r="AD29" s="229">
        <v>1183</v>
      </c>
      <c r="AE29" s="229">
        <v>1009</v>
      </c>
      <c r="AF29" s="235">
        <f t="shared" si="13"/>
        <v>85.291631445477606</v>
      </c>
      <c r="AG29" s="232">
        <f t="shared" si="14"/>
        <v>-174</v>
      </c>
      <c r="AH29" s="229">
        <v>44</v>
      </c>
      <c r="AI29" s="229">
        <v>26</v>
      </c>
      <c r="AJ29" s="235">
        <f t="shared" si="36"/>
        <v>59.090909090909093</v>
      </c>
      <c r="AK29" s="232">
        <f t="shared" si="15"/>
        <v>-18</v>
      </c>
      <c r="AL29" s="229">
        <v>0</v>
      </c>
      <c r="AM29" s="229">
        <v>0</v>
      </c>
      <c r="AN29" s="205"/>
      <c r="AO29" s="232">
        <f t="shared" si="16"/>
        <v>0</v>
      </c>
      <c r="AP29" s="229">
        <v>0</v>
      </c>
      <c r="AQ29" s="229">
        <v>0</v>
      </c>
      <c r="AR29" s="204"/>
      <c r="AS29" s="232">
        <f t="shared" si="17"/>
        <v>0</v>
      </c>
      <c r="AT29" s="229">
        <v>44</v>
      </c>
      <c r="AU29" s="229">
        <v>26</v>
      </c>
      <c r="AV29" s="231">
        <f t="shared" si="37"/>
        <v>59.090909090909093</v>
      </c>
      <c r="AW29" s="232">
        <f t="shared" si="18"/>
        <v>-18</v>
      </c>
      <c r="AX29" s="229">
        <v>8</v>
      </c>
      <c r="AY29" s="229">
        <v>47</v>
      </c>
      <c r="AZ29" s="235">
        <f t="shared" si="33"/>
        <v>587.5</v>
      </c>
      <c r="BA29" s="232">
        <f t="shared" si="19"/>
        <v>39</v>
      </c>
      <c r="BB29" s="185">
        <f t="shared" si="20"/>
        <v>-3524</v>
      </c>
      <c r="BC29" s="185">
        <f t="shared" si="20"/>
        <v>-3533</v>
      </c>
      <c r="BD29" s="185">
        <v>3714</v>
      </c>
      <c r="BE29" s="185">
        <v>3691</v>
      </c>
      <c r="BF29" s="239">
        <v>46</v>
      </c>
      <c r="BG29" s="239">
        <v>53</v>
      </c>
      <c r="BH29" s="240">
        <f t="shared" si="21"/>
        <v>115.2</v>
      </c>
      <c r="BI29" s="241">
        <f t="shared" si="22"/>
        <v>7</v>
      </c>
      <c r="BJ29" s="242">
        <v>90</v>
      </c>
      <c r="BK29" s="233">
        <v>103</v>
      </c>
      <c r="BL29" s="235">
        <f t="shared" si="23"/>
        <v>114.4</v>
      </c>
      <c r="BM29" s="232">
        <f t="shared" si="24"/>
        <v>13</v>
      </c>
      <c r="BN29" s="229">
        <v>1114</v>
      </c>
      <c r="BO29" s="233">
        <v>1034</v>
      </c>
      <c r="BP29" s="235">
        <f t="shared" si="25"/>
        <v>92.818671454219029</v>
      </c>
      <c r="BQ29" s="232">
        <f t="shared" si="26"/>
        <v>-80</v>
      </c>
      <c r="BR29" s="229">
        <v>909</v>
      </c>
      <c r="BS29" s="233">
        <v>848</v>
      </c>
      <c r="BT29" s="235">
        <f t="shared" si="27"/>
        <v>93.289328932893284</v>
      </c>
      <c r="BU29" s="232">
        <f t="shared" si="28"/>
        <v>-61</v>
      </c>
      <c r="BV29" s="243">
        <v>1339.5203336809177</v>
      </c>
      <c r="BW29" s="229">
        <v>1763.050153531218</v>
      </c>
      <c r="BX29" s="232">
        <f t="shared" si="29"/>
        <v>423.52981985030033</v>
      </c>
      <c r="BY29" s="229">
        <v>22</v>
      </c>
      <c r="BZ29" s="233">
        <v>23</v>
      </c>
      <c r="CA29" s="235">
        <f t="shared" si="34"/>
        <v>104.5</v>
      </c>
      <c r="CB29" s="232">
        <f t="shared" si="30"/>
        <v>1</v>
      </c>
      <c r="CC29" s="233">
        <v>1896.81</v>
      </c>
      <c r="CD29" s="233">
        <v>3553.26</v>
      </c>
      <c r="CE29" s="232">
        <f t="shared" si="31"/>
        <v>1656.4500000000003</v>
      </c>
      <c r="CF29" s="244">
        <v>51</v>
      </c>
      <c r="CG29" s="244">
        <v>45</v>
      </c>
      <c r="CH29" s="254">
        <f t="shared" si="32"/>
        <v>-6</v>
      </c>
      <c r="CI29" s="25"/>
      <c r="CJ29" s="25"/>
      <c r="CK29" s="25"/>
      <c r="CL29" s="25"/>
      <c r="CM29" s="5"/>
      <c r="CN29" s="5"/>
    </row>
    <row r="30" spans="1:92" s="11" customFormat="1" ht="24" customHeight="1" thickBot="1">
      <c r="A30" s="247" t="s">
        <v>136</v>
      </c>
      <c r="B30" s="253">
        <v>1727</v>
      </c>
      <c r="C30" s="230">
        <v>1168</v>
      </c>
      <c r="D30" s="231">
        <f t="shared" si="0"/>
        <v>67.631731325998842</v>
      </c>
      <c r="E30" s="232">
        <f t="shared" si="1"/>
        <v>-559</v>
      </c>
      <c r="F30" s="229">
        <v>330</v>
      </c>
      <c r="G30" s="229">
        <v>279</v>
      </c>
      <c r="H30" s="231">
        <f t="shared" si="2"/>
        <v>84.545454545454547</v>
      </c>
      <c r="I30" s="232">
        <f t="shared" si="3"/>
        <v>-51</v>
      </c>
      <c r="J30" s="233">
        <v>158</v>
      </c>
      <c r="K30" s="233">
        <v>236</v>
      </c>
      <c r="L30" s="231">
        <f t="shared" si="4"/>
        <v>149.36708860759492</v>
      </c>
      <c r="M30" s="232">
        <f t="shared" si="5"/>
        <v>78</v>
      </c>
      <c r="N30" s="234">
        <v>5</v>
      </c>
      <c r="O30" s="229">
        <v>4</v>
      </c>
      <c r="P30" s="235">
        <f t="shared" si="35"/>
        <v>80</v>
      </c>
      <c r="Q30" s="232">
        <f t="shared" si="6"/>
        <v>-1</v>
      </c>
      <c r="R30" s="229">
        <v>47</v>
      </c>
      <c r="S30" s="234">
        <v>107</v>
      </c>
      <c r="T30" s="235">
        <f t="shared" si="7"/>
        <v>227.65957446808511</v>
      </c>
      <c r="U30" s="232">
        <f t="shared" si="8"/>
        <v>60</v>
      </c>
      <c r="V30" s="236"/>
      <c r="W30" s="236"/>
      <c r="X30" s="235" t="e">
        <f t="shared" si="9"/>
        <v>#DIV/0!</v>
      </c>
      <c r="Y30" s="236">
        <f t="shared" si="39"/>
        <v>0</v>
      </c>
      <c r="Z30" s="233">
        <v>2009</v>
      </c>
      <c r="AA30" s="229">
        <v>1687</v>
      </c>
      <c r="AB30" s="231">
        <f t="shared" si="11"/>
        <v>83.972125435540065</v>
      </c>
      <c r="AC30" s="232">
        <f t="shared" si="12"/>
        <v>-322</v>
      </c>
      <c r="AD30" s="229">
        <v>1387</v>
      </c>
      <c r="AE30" s="229">
        <v>971</v>
      </c>
      <c r="AF30" s="235">
        <f t="shared" si="13"/>
        <v>70.007209805335265</v>
      </c>
      <c r="AG30" s="232">
        <f t="shared" si="14"/>
        <v>-416</v>
      </c>
      <c r="AH30" s="229">
        <v>105</v>
      </c>
      <c r="AI30" s="229">
        <v>236</v>
      </c>
      <c r="AJ30" s="235">
        <f t="shared" si="36"/>
        <v>224.76190476190476</v>
      </c>
      <c r="AK30" s="232">
        <f t="shared" si="15"/>
        <v>131</v>
      </c>
      <c r="AL30" s="229">
        <v>0</v>
      </c>
      <c r="AM30" s="229">
        <v>0</v>
      </c>
      <c r="AN30" s="205"/>
      <c r="AO30" s="232">
        <f t="shared" si="16"/>
        <v>0</v>
      </c>
      <c r="AP30" s="229">
        <v>0</v>
      </c>
      <c r="AQ30" s="229">
        <v>75</v>
      </c>
      <c r="AR30" s="204"/>
      <c r="AS30" s="232">
        <f t="shared" si="17"/>
        <v>75</v>
      </c>
      <c r="AT30" s="229">
        <v>105</v>
      </c>
      <c r="AU30" s="229">
        <v>161</v>
      </c>
      <c r="AV30" s="231">
        <f t="shared" si="37"/>
        <v>153.33333333333334</v>
      </c>
      <c r="AW30" s="232">
        <f t="shared" si="18"/>
        <v>56</v>
      </c>
      <c r="AX30" s="229">
        <v>49</v>
      </c>
      <c r="AY30" s="229">
        <v>185</v>
      </c>
      <c r="AZ30" s="235">
        <f t="shared" si="33"/>
        <v>377.55102040816325</v>
      </c>
      <c r="BA30" s="232">
        <f t="shared" si="19"/>
        <v>136</v>
      </c>
      <c r="BB30" s="184">
        <f t="shared" si="20"/>
        <v>-3750</v>
      </c>
      <c r="BC30" s="222">
        <f t="shared" si="20"/>
        <v>-3327</v>
      </c>
      <c r="BD30" s="222">
        <v>4067</v>
      </c>
      <c r="BE30" s="183">
        <v>3587</v>
      </c>
      <c r="BF30" s="239">
        <v>77</v>
      </c>
      <c r="BG30" s="239">
        <v>103</v>
      </c>
      <c r="BH30" s="240">
        <f t="shared" si="21"/>
        <v>133.80000000000001</v>
      </c>
      <c r="BI30" s="241">
        <f t="shared" si="22"/>
        <v>26</v>
      </c>
      <c r="BJ30" s="242">
        <v>280</v>
      </c>
      <c r="BK30" s="233">
        <v>349</v>
      </c>
      <c r="BL30" s="235">
        <f t="shared" si="23"/>
        <v>124.6</v>
      </c>
      <c r="BM30" s="232">
        <f t="shared" si="24"/>
        <v>69</v>
      </c>
      <c r="BN30" s="229">
        <v>1410</v>
      </c>
      <c r="BO30" s="233">
        <v>908</v>
      </c>
      <c r="BP30" s="235">
        <f t="shared" si="25"/>
        <v>64.397163120567384</v>
      </c>
      <c r="BQ30" s="232">
        <f t="shared" si="26"/>
        <v>-502</v>
      </c>
      <c r="BR30" s="229">
        <v>1084</v>
      </c>
      <c r="BS30" s="233">
        <v>741</v>
      </c>
      <c r="BT30" s="235">
        <f t="shared" si="27"/>
        <v>68.357933579335793</v>
      </c>
      <c r="BU30" s="232">
        <f t="shared" si="28"/>
        <v>-343</v>
      </c>
      <c r="BV30" s="243">
        <v>1266.873889875666</v>
      </c>
      <c r="BW30" s="229">
        <v>1847.2602739726028</v>
      </c>
      <c r="BX30" s="232">
        <f t="shared" si="29"/>
        <v>580.38638409693681</v>
      </c>
      <c r="BY30" s="229">
        <v>125</v>
      </c>
      <c r="BZ30" s="233">
        <v>104</v>
      </c>
      <c r="CA30" s="235">
        <f t="shared" si="34"/>
        <v>83.2</v>
      </c>
      <c r="CB30" s="232">
        <f t="shared" si="30"/>
        <v>-21</v>
      </c>
      <c r="CC30" s="233">
        <v>2384.6999999999998</v>
      </c>
      <c r="CD30" s="233">
        <v>3648.11</v>
      </c>
      <c r="CE30" s="232">
        <f t="shared" si="31"/>
        <v>1263.4100000000003</v>
      </c>
      <c r="CF30" s="244">
        <v>11</v>
      </c>
      <c r="CG30" s="244">
        <v>9</v>
      </c>
      <c r="CH30" s="254">
        <f t="shared" si="32"/>
        <v>-2</v>
      </c>
      <c r="CI30" s="25"/>
      <c r="CJ30" s="25"/>
      <c r="CK30" s="25"/>
      <c r="CL30" s="25"/>
      <c r="CM30" s="5"/>
      <c r="CN30" s="5"/>
    </row>
    <row r="31" spans="1:92" s="11" customFormat="1" ht="24" customHeight="1" thickBot="1">
      <c r="A31" s="247" t="s">
        <v>137</v>
      </c>
      <c r="B31" s="253">
        <v>426</v>
      </c>
      <c r="C31" s="230">
        <v>274</v>
      </c>
      <c r="D31" s="231">
        <f t="shared" si="0"/>
        <v>64.319248826291073</v>
      </c>
      <c r="E31" s="232">
        <f t="shared" si="1"/>
        <v>-152</v>
      </c>
      <c r="F31" s="229">
        <v>121</v>
      </c>
      <c r="G31" s="229">
        <v>77</v>
      </c>
      <c r="H31" s="231">
        <f t="shared" si="2"/>
        <v>63.636363636363633</v>
      </c>
      <c r="I31" s="232">
        <f t="shared" si="3"/>
        <v>-44</v>
      </c>
      <c r="J31" s="233">
        <v>64</v>
      </c>
      <c r="K31" s="233">
        <v>45</v>
      </c>
      <c r="L31" s="231">
        <f t="shared" si="4"/>
        <v>70.3125</v>
      </c>
      <c r="M31" s="232">
        <f t="shared" si="5"/>
        <v>-19</v>
      </c>
      <c r="N31" s="234">
        <v>2</v>
      </c>
      <c r="O31" s="229">
        <v>1</v>
      </c>
      <c r="P31" s="235">
        <f t="shared" si="35"/>
        <v>50</v>
      </c>
      <c r="Q31" s="232">
        <f t="shared" si="6"/>
        <v>-1</v>
      </c>
      <c r="R31" s="229">
        <v>54</v>
      </c>
      <c r="S31" s="234">
        <v>37</v>
      </c>
      <c r="T31" s="235">
        <f t="shared" si="7"/>
        <v>68.518518518518519</v>
      </c>
      <c r="U31" s="232">
        <f t="shared" si="8"/>
        <v>-17</v>
      </c>
      <c r="V31" s="236"/>
      <c r="W31" s="236"/>
      <c r="X31" s="235"/>
      <c r="Y31" s="236"/>
      <c r="Z31" s="233">
        <v>646</v>
      </c>
      <c r="AA31" s="229">
        <v>640</v>
      </c>
      <c r="AB31" s="231">
        <f t="shared" si="11"/>
        <v>99.071207430340564</v>
      </c>
      <c r="AC31" s="232">
        <f t="shared" si="12"/>
        <v>-6</v>
      </c>
      <c r="AD31" s="229">
        <v>341</v>
      </c>
      <c r="AE31" s="229">
        <v>250</v>
      </c>
      <c r="AF31" s="235">
        <f t="shared" si="13"/>
        <v>73.313782991202345</v>
      </c>
      <c r="AG31" s="232">
        <f t="shared" si="14"/>
        <v>-91</v>
      </c>
      <c r="AH31" s="229">
        <v>186</v>
      </c>
      <c r="AI31" s="229">
        <v>257</v>
      </c>
      <c r="AJ31" s="235">
        <f t="shared" si="36"/>
        <v>138.1720430107527</v>
      </c>
      <c r="AK31" s="232">
        <f t="shared" si="15"/>
        <v>71</v>
      </c>
      <c r="AL31" s="229">
        <v>1</v>
      </c>
      <c r="AM31" s="229">
        <v>0</v>
      </c>
      <c r="AN31" s="205">
        <f t="shared" si="40"/>
        <v>0</v>
      </c>
      <c r="AO31" s="232">
        <f t="shared" si="16"/>
        <v>-1</v>
      </c>
      <c r="AP31" s="229">
        <v>0</v>
      </c>
      <c r="AQ31" s="229">
        <v>0</v>
      </c>
      <c r="AR31" s="204"/>
      <c r="AS31" s="232">
        <f t="shared" si="17"/>
        <v>0</v>
      </c>
      <c r="AT31" s="229">
        <v>185</v>
      </c>
      <c r="AU31" s="229">
        <v>257</v>
      </c>
      <c r="AV31" s="231">
        <f t="shared" si="37"/>
        <v>138.91891891891893</v>
      </c>
      <c r="AW31" s="232">
        <f t="shared" si="18"/>
        <v>72</v>
      </c>
      <c r="AX31" s="229">
        <v>26</v>
      </c>
      <c r="AY31" s="229">
        <v>25</v>
      </c>
      <c r="AZ31" s="235">
        <f t="shared" si="33"/>
        <v>96.15384615384616</v>
      </c>
      <c r="BA31" s="232">
        <f t="shared" si="19"/>
        <v>-1</v>
      </c>
      <c r="BB31" s="237"/>
      <c r="BC31" s="185"/>
      <c r="BD31" s="185"/>
      <c r="BE31" s="238"/>
      <c r="BF31" s="239">
        <v>52</v>
      </c>
      <c r="BG31" s="239">
        <v>39</v>
      </c>
      <c r="BH31" s="240">
        <f t="shared" si="21"/>
        <v>75</v>
      </c>
      <c r="BI31" s="241">
        <f t="shared" si="22"/>
        <v>-13</v>
      </c>
      <c r="BJ31" s="242">
        <v>86</v>
      </c>
      <c r="BK31" s="233">
        <v>78</v>
      </c>
      <c r="BL31" s="235">
        <f t="shared" si="23"/>
        <v>90.7</v>
      </c>
      <c r="BM31" s="232">
        <f t="shared" si="24"/>
        <v>-8</v>
      </c>
      <c r="BN31" s="229">
        <v>313</v>
      </c>
      <c r="BO31" s="233">
        <v>219</v>
      </c>
      <c r="BP31" s="235">
        <f t="shared" si="25"/>
        <v>69.968051118210866</v>
      </c>
      <c r="BQ31" s="232">
        <f t="shared" si="26"/>
        <v>-94</v>
      </c>
      <c r="BR31" s="229">
        <v>241</v>
      </c>
      <c r="BS31" s="233">
        <v>153</v>
      </c>
      <c r="BT31" s="235">
        <f t="shared" si="27"/>
        <v>63.485477178423231</v>
      </c>
      <c r="BU31" s="232">
        <f t="shared" si="28"/>
        <v>-88</v>
      </c>
      <c r="BV31" s="243">
        <v>1393.950177935943</v>
      </c>
      <c r="BW31" s="229">
        <v>1702.9585798816568</v>
      </c>
      <c r="BX31" s="232">
        <f t="shared" si="29"/>
        <v>309.00840194571379</v>
      </c>
      <c r="BY31" s="229">
        <v>31</v>
      </c>
      <c r="BZ31" s="233">
        <v>33</v>
      </c>
      <c r="CA31" s="235">
        <f t="shared" si="34"/>
        <v>106.5</v>
      </c>
      <c r="CB31" s="232">
        <f t="shared" si="30"/>
        <v>2</v>
      </c>
      <c r="CC31" s="233">
        <v>1710.25</v>
      </c>
      <c r="CD31" s="233">
        <v>3468.48</v>
      </c>
      <c r="CE31" s="232">
        <f t="shared" si="31"/>
        <v>1758.23</v>
      </c>
      <c r="CF31" s="244">
        <v>10</v>
      </c>
      <c r="CG31" s="244">
        <v>7</v>
      </c>
      <c r="CH31" s="254">
        <f t="shared" si="32"/>
        <v>-3</v>
      </c>
      <c r="CJ31" s="25"/>
      <c r="CK31" s="25"/>
    </row>
    <row r="32" spans="1:92" s="11" customFormat="1" ht="24" customHeight="1" thickBot="1">
      <c r="A32" s="247" t="s">
        <v>138</v>
      </c>
      <c r="B32" s="253">
        <v>1371</v>
      </c>
      <c r="C32" s="230">
        <v>975</v>
      </c>
      <c r="D32" s="231">
        <f t="shared" si="0"/>
        <v>71.115973741794321</v>
      </c>
      <c r="E32" s="232">
        <f t="shared" si="1"/>
        <v>-396</v>
      </c>
      <c r="F32" s="229">
        <v>306</v>
      </c>
      <c r="G32" s="229">
        <v>230</v>
      </c>
      <c r="H32" s="231">
        <f t="shared" si="2"/>
        <v>75.16339869281046</v>
      </c>
      <c r="I32" s="232">
        <f t="shared" si="3"/>
        <v>-76</v>
      </c>
      <c r="J32" s="233">
        <v>59</v>
      </c>
      <c r="K32" s="233">
        <v>56</v>
      </c>
      <c r="L32" s="231">
        <f t="shared" si="4"/>
        <v>94.915254237288138</v>
      </c>
      <c r="M32" s="232">
        <f t="shared" si="5"/>
        <v>-3</v>
      </c>
      <c r="N32" s="234">
        <v>0</v>
      </c>
      <c r="O32" s="229">
        <v>3</v>
      </c>
      <c r="P32" s="235"/>
      <c r="Q32" s="232">
        <f t="shared" si="6"/>
        <v>3</v>
      </c>
      <c r="R32" s="229">
        <v>61</v>
      </c>
      <c r="S32" s="234">
        <v>62</v>
      </c>
      <c r="T32" s="235">
        <f t="shared" si="7"/>
        <v>101.63934426229508</v>
      </c>
      <c r="U32" s="232">
        <f t="shared" si="8"/>
        <v>1</v>
      </c>
      <c r="V32" s="236"/>
      <c r="W32" s="236"/>
      <c r="X32" s="235"/>
      <c r="Y32" s="236"/>
      <c r="Z32" s="233">
        <v>1527</v>
      </c>
      <c r="AA32" s="229">
        <v>1299</v>
      </c>
      <c r="AB32" s="231">
        <f t="shared" si="11"/>
        <v>85.068762278978397</v>
      </c>
      <c r="AC32" s="232">
        <f t="shared" si="12"/>
        <v>-228</v>
      </c>
      <c r="AD32" s="229">
        <v>1141</v>
      </c>
      <c r="AE32" s="229">
        <v>831</v>
      </c>
      <c r="AF32" s="235">
        <f t="shared" si="13"/>
        <v>72.830850131463635</v>
      </c>
      <c r="AG32" s="232">
        <f t="shared" si="14"/>
        <v>-310</v>
      </c>
      <c r="AH32" s="229">
        <v>25</v>
      </c>
      <c r="AI32" s="229">
        <v>123</v>
      </c>
      <c r="AJ32" s="235">
        <f t="shared" si="36"/>
        <v>492</v>
      </c>
      <c r="AK32" s="232">
        <f t="shared" si="15"/>
        <v>98</v>
      </c>
      <c r="AL32" s="229">
        <v>0</v>
      </c>
      <c r="AM32" s="229">
        <v>0</v>
      </c>
      <c r="AN32" s="205"/>
      <c r="AO32" s="232">
        <f t="shared" si="16"/>
        <v>0</v>
      </c>
      <c r="AP32" s="229">
        <v>0</v>
      </c>
      <c r="AQ32" s="229">
        <v>0</v>
      </c>
      <c r="AR32" s="204"/>
      <c r="AS32" s="232">
        <f t="shared" si="17"/>
        <v>0</v>
      </c>
      <c r="AT32" s="229">
        <v>25</v>
      </c>
      <c r="AU32" s="229">
        <v>123</v>
      </c>
      <c r="AV32" s="231">
        <f t="shared" si="37"/>
        <v>492</v>
      </c>
      <c r="AW32" s="232">
        <f t="shared" si="18"/>
        <v>98</v>
      </c>
      <c r="AX32" s="229">
        <v>30</v>
      </c>
      <c r="AY32" s="229">
        <v>158</v>
      </c>
      <c r="AZ32" s="235">
        <f t="shared" si="33"/>
        <v>526.66666666666663</v>
      </c>
      <c r="BA32" s="232">
        <f t="shared" si="19"/>
        <v>128</v>
      </c>
      <c r="BB32" s="237"/>
      <c r="BC32" s="185"/>
      <c r="BD32" s="185"/>
      <c r="BE32" s="238"/>
      <c r="BF32" s="239">
        <v>32</v>
      </c>
      <c r="BG32" s="239">
        <v>46</v>
      </c>
      <c r="BH32" s="240">
        <f t="shared" si="21"/>
        <v>143.80000000000001</v>
      </c>
      <c r="BI32" s="241">
        <f t="shared" si="22"/>
        <v>14</v>
      </c>
      <c r="BJ32" s="242">
        <v>72</v>
      </c>
      <c r="BK32" s="233">
        <v>75</v>
      </c>
      <c r="BL32" s="235">
        <f t="shared" si="23"/>
        <v>104.2</v>
      </c>
      <c r="BM32" s="232">
        <f t="shared" si="24"/>
        <v>3</v>
      </c>
      <c r="BN32" s="229">
        <v>1172</v>
      </c>
      <c r="BO32" s="233">
        <v>645</v>
      </c>
      <c r="BP32" s="235">
        <f t="shared" si="25"/>
        <v>55.034129692832764</v>
      </c>
      <c r="BQ32" s="232">
        <f t="shared" si="26"/>
        <v>-527</v>
      </c>
      <c r="BR32" s="229">
        <v>931</v>
      </c>
      <c r="BS32" s="233">
        <v>474</v>
      </c>
      <c r="BT32" s="235">
        <f t="shared" si="27"/>
        <v>50.912996777658435</v>
      </c>
      <c r="BU32" s="232">
        <f t="shared" si="28"/>
        <v>-457</v>
      </c>
      <c r="BV32" s="243">
        <v>1077.5488069414316</v>
      </c>
      <c r="BW32" s="229">
        <v>1370.3703703703704</v>
      </c>
      <c r="BX32" s="232">
        <f t="shared" si="29"/>
        <v>292.82156342893882</v>
      </c>
      <c r="BY32" s="229">
        <v>15</v>
      </c>
      <c r="BZ32" s="233">
        <v>24</v>
      </c>
      <c r="CA32" s="235">
        <f t="shared" si="34"/>
        <v>160</v>
      </c>
      <c r="CB32" s="232">
        <f t="shared" si="30"/>
        <v>9</v>
      </c>
      <c r="CC32" s="233">
        <v>2048.9299999999998</v>
      </c>
      <c r="CD32" s="233">
        <v>3222.46</v>
      </c>
      <c r="CE32" s="232">
        <f t="shared" si="31"/>
        <v>1173.5300000000002</v>
      </c>
      <c r="CF32" s="244">
        <v>78</v>
      </c>
      <c r="CG32" s="244">
        <v>27</v>
      </c>
      <c r="CH32" s="254">
        <f t="shared" si="32"/>
        <v>-51</v>
      </c>
    </row>
    <row r="33" spans="1:86" s="11" customFormat="1" ht="24" customHeight="1" thickBot="1">
      <c r="A33" s="247" t="s">
        <v>139</v>
      </c>
      <c r="B33" s="255">
        <v>559</v>
      </c>
      <c r="C33" s="256">
        <v>406</v>
      </c>
      <c r="D33" s="257">
        <f t="shared" si="0"/>
        <v>72.629695885509832</v>
      </c>
      <c r="E33" s="258">
        <f t="shared" si="1"/>
        <v>-153</v>
      </c>
      <c r="F33" s="259">
        <v>153</v>
      </c>
      <c r="G33" s="259">
        <v>155</v>
      </c>
      <c r="H33" s="257">
        <f t="shared" si="2"/>
        <v>101.30718954248366</v>
      </c>
      <c r="I33" s="258">
        <f t="shared" si="3"/>
        <v>2</v>
      </c>
      <c r="J33" s="260">
        <v>52</v>
      </c>
      <c r="K33" s="260">
        <v>115</v>
      </c>
      <c r="L33" s="257">
        <f t="shared" si="4"/>
        <v>221.15384615384616</v>
      </c>
      <c r="M33" s="258">
        <f t="shared" si="5"/>
        <v>63</v>
      </c>
      <c r="N33" s="261">
        <v>0</v>
      </c>
      <c r="O33" s="259">
        <v>2</v>
      </c>
      <c r="P33" s="262"/>
      <c r="Q33" s="258">
        <f t="shared" si="6"/>
        <v>2</v>
      </c>
      <c r="R33" s="259">
        <v>15</v>
      </c>
      <c r="S33" s="261">
        <v>38</v>
      </c>
      <c r="T33" s="262">
        <f t="shared" si="7"/>
        <v>253.33333333333331</v>
      </c>
      <c r="U33" s="258">
        <f t="shared" si="8"/>
        <v>23</v>
      </c>
      <c r="V33" s="263"/>
      <c r="W33" s="263"/>
      <c r="X33" s="262"/>
      <c r="Y33" s="263"/>
      <c r="Z33" s="260">
        <v>802</v>
      </c>
      <c r="AA33" s="259">
        <v>692</v>
      </c>
      <c r="AB33" s="257">
        <f t="shared" si="11"/>
        <v>86.284289276807982</v>
      </c>
      <c r="AC33" s="258">
        <f t="shared" si="12"/>
        <v>-110</v>
      </c>
      <c r="AD33" s="259">
        <v>478</v>
      </c>
      <c r="AE33" s="259">
        <v>363</v>
      </c>
      <c r="AF33" s="262">
        <f t="shared" si="13"/>
        <v>75.941422594142267</v>
      </c>
      <c r="AG33" s="258">
        <f t="shared" si="14"/>
        <v>-115</v>
      </c>
      <c r="AH33" s="259">
        <v>82</v>
      </c>
      <c r="AI33" s="259">
        <v>48</v>
      </c>
      <c r="AJ33" s="262">
        <f t="shared" si="36"/>
        <v>58.536585365853654</v>
      </c>
      <c r="AK33" s="258">
        <f t="shared" si="15"/>
        <v>-34</v>
      </c>
      <c r="AL33" s="259">
        <v>1</v>
      </c>
      <c r="AM33" s="259">
        <v>0</v>
      </c>
      <c r="AN33" s="205">
        <f t="shared" si="40"/>
        <v>0</v>
      </c>
      <c r="AO33" s="258">
        <f t="shared" si="16"/>
        <v>-1</v>
      </c>
      <c r="AP33" s="259">
        <v>0</v>
      </c>
      <c r="AQ33" s="259">
        <v>1</v>
      </c>
      <c r="AR33" s="204"/>
      <c r="AS33" s="258">
        <f t="shared" si="17"/>
        <v>1</v>
      </c>
      <c r="AT33" s="259">
        <v>81</v>
      </c>
      <c r="AU33" s="259">
        <v>47</v>
      </c>
      <c r="AV33" s="257">
        <f t="shared" si="37"/>
        <v>58.024691358024697</v>
      </c>
      <c r="AW33" s="258">
        <f t="shared" si="18"/>
        <v>-34</v>
      </c>
      <c r="AX33" s="259">
        <v>28</v>
      </c>
      <c r="AY33" s="259">
        <v>53</v>
      </c>
      <c r="AZ33" s="262">
        <f t="shared" si="33"/>
        <v>189.28571428571428</v>
      </c>
      <c r="BA33" s="258">
        <f t="shared" si="19"/>
        <v>25</v>
      </c>
      <c r="BB33" s="264"/>
      <c r="BC33" s="264"/>
      <c r="BD33" s="264"/>
      <c r="BE33" s="264"/>
      <c r="BF33" s="265">
        <v>40</v>
      </c>
      <c r="BG33" s="265">
        <v>61</v>
      </c>
      <c r="BH33" s="266">
        <f t="shared" si="21"/>
        <v>152.5</v>
      </c>
      <c r="BI33" s="267">
        <f t="shared" si="22"/>
        <v>21</v>
      </c>
      <c r="BJ33" s="268">
        <v>72</v>
      </c>
      <c r="BK33" s="260">
        <v>141</v>
      </c>
      <c r="BL33" s="262">
        <f t="shared" si="23"/>
        <v>195.8</v>
      </c>
      <c r="BM33" s="258">
        <f t="shared" si="24"/>
        <v>69</v>
      </c>
      <c r="BN33" s="259">
        <v>444</v>
      </c>
      <c r="BO33" s="260">
        <v>268</v>
      </c>
      <c r="BP33" s="262">
        <f t="shared" si="25"/>
        <v>60.360360360360367</v>
      </c>
      <c r="BQ33" s="258">
        <f t="shared" si="26"/>
        <v>-176</v>
      </c>
      <c r="BR33" s="259">
        <v>357</v>
      </c>
      <c r="BS33" s="260">
        <v>223</v>
      </c>
      <c r="BT33" s="262">
        <f t="shared" si="27"/>
        <v>62.464985994397757</v>
      </c>
      <c r="BU33" s="258">
        <f t="shared" si="28"/>
        <v>-134</v>
      </c>
      <c r="BV33" s="269">
        <v>1143.2960893854749</v>
      </c>
      <c r="BW33" s="259">
        <v>1622.0833333333333</v>
      </c>
      <c r="BX33" s="258">
        <f t="shared" si="29"/>
        <v>478.78724394785831</v>
      </c>
      <c r="BY33" s="259">
        <v>21</v>
      </c>
      <c r="BZ33" s="260">
        <v>22</v>
      </c>
      <c r="CA33" s="262">
        <f t="shared" si="34"/>
        <v>104.8</v>
      </c>
      <c r="CB33" s="258">
        <f t="shared" si="30"/>
        <v>1</v>
      </c>
      <c r="CC33" s="260">
        <v>2156.5</v>
      </c>
      <c r="CD33" s="260">
        <v>3656.54</v>
      </c>
      <c r="CE33" s="258">
        <f t="shared" si="31"/>
        <v>1500.04</v>
      </c>
      <c r="CF33" s="270">
        <v>21</v>
      </c>
      <c r="CG33" s="270">
        <v>12</v>
      </c>
      <c r="CH33" s="271">
        <f t="shared" si="32"/>
        <v>-9</v>
      </c>
    </row>
    <row r="34" spans="1:86" s="11" customFormat="1">
      <c r="J34" s="187"/>
      <c r="K34" s="187"/>
      <c r="Z34" s="187"/>
      <c r="AF34" s="104"/>
      <c r="AJ34" s="104"/>
      <c r="AN34" s="104"/>
      <c r="BK34" s="187"/>
      <c r="BO34" s="187"/>
      <c r="BS34" s="187"/>
      <c r="BZ34" s="187"/>
      <c r="CC34" s="187"/>
      <c r="CD34" s="187"/>
    </row>
    <row r="35" spans="1:86" s="11" customFormat="1">
      <c r="J35" s="187"/>
      <c r="K35" s="187"/>
      <c r="Z35" s="187"/>
      <c r="AF35" s="104"/>
      <c r="AJ35" s="104"/>
      <c r="AN35" s="104"/>
      <c r="BK35" s="187"/>
      <c r="BO35" s="187"/>
      <c r="BS35" s="187"/>
      <c r="BZ35" s="187"/>
      <c r="CC35" s="187"/>
      <c r="CD35" s="187"/>
    </row>
    <row r="36" spans="1:86" s="11" customFormat="1">
      <c r="J36" s="187"/>
      <c r="K36" s="187"/>
      <c r="Z36" s="187"/>
      <c r="AF36" s="104"/>
      <c r="AJ36" s="104"/>
      <c r="AN36" s="104"/>
      <c r="BK36" s="187"/>
      <c r="BO36" s="187"/>
      <c r="BS36" s="187"/>
      <c r="BZ36" s="187"/>
      <c r="CC36" s="187"/>
      <c r="CD36" s="187"/>
    </row>
    <row r="37" spans="1:86" s="11" customFormat="1">
      <c r="J37" s="187"/>
      <c r="K37" s="187"/>
      <c r="Z37" s="187"/>
      <c r="AF37" s="104"/>
      <c r="AJ37" s="104"/>
      <c r="AN37" s="104"/>
      <c r="BK37" s="187"/>
      <c r="BO37" s="187"/>
      <c r="BS37" s="187"/>
      <c r="BZ37" s="187"/>
      <c r="CC37" s="187"/>
      <c r="CD37" s="187"/>
    </row>
    <row r="38" spans="1:86" s="11" customFormat="1">
      <c r="J38" s="187"/>
      <c r="K38" s="187"/>
      <c r="Z38" s="187"/>
      <c r="AF38" s="104"/>
      <c r="AJ38" s="104"/>
      <c r="AN38" s="104"/>
      <c r="BK38" s="187"/>
      <c r="BO38" s="187"/>
      <c r="BS38" s="187"/>
      <c r="BZ38" s="187"/>
      <c r="CC38" s="187"/>
      <c r="CD38" s="187"/>
    </row>
    <row r="39" spans="1:86" s="11" customFormat="1">
      <c r="J39" s="187"/>
      <c r="K39" s="187"/>
      <c r="Z39" s="187"/>
      <c r="AF39" s="104"/>
      <c r="AJ39" s="104"/>
      <c r="AN39" s="104"/>
      <c r="BK39" s="187"/>
      <c r="BO39" s="187"/>
      <c r="BS39" s="187"/>
      <c r="BZ39" s="187"/>
      <c r="CC39" s="187"/>
      <c r="CD39" s="187"/>
    </row>
    <row r="40" spans="1:86" s="11" customFormat="1">
      <c r="J40" s="187"/>
      <c r="K40" s="187"/>
      <c r="Z40" s="187"/>
      <c r="AF40" s="104"/>
      <c r="AJ40" s="104"/>
      <c r="AN40" s="104"/>
      <c r="BK40" s="187"/>
      <c r="BO40" s="187"/>
      <c r="BS40" s="187"/>
      <c r="BZ40" s="187"/>
      <c r="CC40" s="187"/>
      <c r="CD40" s="187"/>
    </row>
    <row r="41" spans="1:86" s="11" customFormat="1">
      <c r="J41" s="187"/>
      <c r="K41" s="187"/>
      <c r="Z41" s="187"/>
      <c r="AF41" s="104"/>
      <c r="AJ41" s="104"/>
      <c r="AN41" s="104"/>
      <c r="BK41" s="187"/>
      <c r="BO41" s="187"/>
      <c r="BS41" s="187"/>
      <c r="BZ41" s="187"/>
      <c r="CC41" s="187"/>
      <c r="CD41" s="187"/>
    </row>
    <row r="42" spans="1:86" s="11" customFormat="1">
      <c r="J42" s="187"/>
      <c r="K42" s="187"/>
      <c r="Z42" s="187"/>
      <c r="AF42" s="104"/>
      <c r="AJ42" s="104"/>
      <c r="AN42" s="104"/>
      <c r="BK42" s="187"/>
      <c r="BO42" s="187"/>
      <c r="BS42" s="187"/>
      <c r="BZ42" s="187"/>
      <c r="CC42" s="187"/>
      <c r="CD42" s="187"/>
    </row>
    <row r="43" spans="1:86" s="11" customFormat="1">
      <c r="J43" s="187"/>
      <c r="K43" s="187"/>
      <c r="Z43" s="187"/>
      <c r="AF43" s="104"/>
      <c r="AJ43" s="104"/>
      <c r="AN43" s="104"/>
      <c r="BK43" s="187"/>
      <c r="BO43" s="187"/>
      <c r="BS43" s="187"/>
      <c r="BZ43" s="187"/>
      <c r="CC43" s="187"/>
      <c r="CD43" s="187"/>
    </row>
    <row r="44" spans="1:86" s="11" customFormat="1">
      <c r="J44" s="187"/>
      <c r="K44" s="187"/>
      <c r="Z44" s="187"/>
      <c r="AF44" s="104"/>
      <c r="AJ44" s="104"/>
      <c r="AN44" s="104"/>
      <c r="BK44" s="187"/>
      <c r="BO44" s="187"/>
      <c r="BS44" s="187"/>
      <c r="BZ44" s="187"/>
      <c r="CC44" s="187"/>
      <c r="CD44" s="187"/>
    </row>
    <row r="45" spans="1:86" s="11" customFormat="1">
      <c r="J45" s="187"/>
      <c r="K45" s="187"/>
      <c r="Z45" s="187"/>
      <c r="AF45" s="104"/>
      <c r="AJ45" s="104"/>
      <c r="AN45" s="104"/>
      <c r="BK45" s="187"/>
      <c r="BO45" s="187"/>
      <c r="BS45" s="187"/>
      <c r="BZ45" s="187"/>
      <c r="CC45" s="187"/>
      <c r="CD45" s="187"/>
    </row>
    <row r="46" spans="1:86" s="11" customFormat="1">
      <c r="J46" s="187"/>
      <c r="K46" s="187"/>
      <c r="Z46" s="187"/>
      <c r="AF46" s="104"/>
      <c r="AJ46" s="104"/>
      <c r="AN46" s="104"/>
      <c r="BK46" s="187"/>
      <c r="BO46" s="187"/>
      <c r="BS46" s="187"/>
      <c r="BZ46" s="187"/>
      <c r="CC46" s="187"/>
      <c r="CD46" s="187"/>
    </row>
    <row r="47" spans="1:86" s="11" customFormat="1">
      <c r="J47" s="187"/>
      <c r="K47" s="187"/>
      <c r="Z47" s="187"/>
      <c r="AF47" s="104"/>
      <c r="AJ47" s="104"/>
      <c r="AN47" s="104"/>
      <c r="BK47" s="187"/>
      <c r="BO47" s="187"/>
      <c r="BS47" s="187"/>
      <c r="BZ47" s="187"/>
      <c r="CC47" s="187"/>
      <c r="CD47" s="187"/>
    </row>
    <row r="48" spans="1:86" s="11" customFormat="1">
      <c r="J48" s="187"/>
      <c r="K48" s="187"/>
      <c r="Z48" s="187"/>
      <c r="AF48" s="104"/>
      <c r="AJ48" s="104"/>
      <c r="AN48" s="104"/>
      <c r="BK48" s="187"/>
      <c r="BO48" s="187"/>
      <c r="BS48" s="187"/>
      <c r="BZ48" s="187"/>
      <c r="CC48" s="187"/>
      <c r="CD48" s="187"/>
    </row>
    <row r="49" spans="10:82" s="11" customFormat="1">
      <c r="J49" s="187"/>
      <c r="K49" s="187"/>
      <c r="Z49" s="187"/>
      <c r="AF49" s="104"/>
      <c r="AJ49" s="104"/>
      <c r="AN49" s="104"/>
      <c r="BK49" s="187"/>
      <c r="BO49" s="187"/>
      <c r="BS49" s="187"/>
      <c r="BZ49" s="187"/>
      <c r="CC49" s="187"/>
      <c r="CD49" s="187"/>
    </row>
    <row r="50" spans="10:82" s="11" customFormat="1">
      <c r="J50" s="187"/>
      <c r="K50" s="187"/>
      <c r="Z50" s="187"/>
      <c r="AF50" s="104"/>
      <c r="AJ50" s="104"/>
      <c r="AN50" s="104"/>
      <c r="BK50" s="187"/>
      <c r="BO50" s="187"/>
      <c r="BS50" s="187"/>
      <c r="BZ50" s="187"/>
      <c r="CC50" s="187"/>
      <c r="CD50" s="187"/>
    </row>
    <row r="51" spans="10:82" s="11" customFormat="1">
      <c r="J51" s="187"/>
      <c r="K51" s="187"/>
      <c r="Z51" s="187"/>
      <c r="AF51" s="104"/>
      <c r="AJ51" s="104"/>
      <c r="AN51" s="104"/>
      <c r="BK51" s="187"/>
      <c r="BO51" s="187"/>
      <c r="BS51" s="187"/>
      <c r="BZ51" s="187"/>
      <c r="CC51" s="187"/>
      <c r="CD51" s="187"/>
    </row>
    <row r="52" spans="10:82" s="11" customFormat="1">
      <c r="J52" s="187"/>
      <c r="K52" s="187"/>
      <c r="Z52" s="187"/>
      <c r="AF52" s="104"/>
      <c r="AJ52" s="104"/>
      <c r="AN52" s="104"/>
      <c r="BK52" s="187"/>
      <c r="BO52" s="187"/>
      <c r="BS52" s="187"/>
      <c r="BZ52" s="187"/>
      <c r="CC52" s="187"/>
      <c r="CD52" s="187"/>
    </row>
    <row r="53" spans="10:82" s="11" customFormat="1">
      <c r="J53" s="187"/>
      <c r="K53" s="187"/>
      <c r="Z53" s="187"/>
      <c r="AF53" s="104"/>
      <c r="AJ53" s="104"/>
      <c r="AN53" s="104"/>
      <c r="BK53" s="187"/>
      <c r="BO53" s="187"/>
      <c r="BS53" s="187"/>
      <c r="BZ53" s="187"/>
      <c r="CC53" s="187"/>
      <c r="CD53" s="187"/>
    </row>
    <row r="54" spans="10:82" s="11" customFormat="1">
      <c r="J54" s="187"/>
      <c r="K54" s="187"/>
      <c r="Z54" s="187"/>
      <c r="AF54" s="104"/>
      <c r="AJ54" s="104"/>
      <c r="AN54" s="104"/>
      <c r="BK54" s="187"/>
      <c r="BO54" s="187"/>
      <c r="BS54" s="187"/>
      <c r="BZ54" s="187"/>
      <c r="CC54" s="187"/>
      <c r="CD54" s="187"/>
    </row>
    <row r="55" spans="10:82" s="11" customFormat="1">
      <c r="J55" s="187"/>
      <c r="K55" s="187"/>
      <c r="Z55" s="187"/>
      <c r="AF55" s="104"/>
      <c r="AJ55" s="104"/>
      <c r="AN55" s="104"/>
      <c r="BK55" s="187"/>
      <c r="BO55" s="187"/>
      <c r="BS55" s="187"/>
      <c r="BZ55" s="187"/>
      <c r="CC55" s="187"/>
      <c r="CD55" s="187"/>
    </row>
    <row r="56" spans="10:82" s="11" customFormat="1">
      <c r="J56" s="187"/>
      <c r="K56" s="187"/>
      <c r="Z56" s="187"/>
      <c r="AF56" s="104"/>
      <c r="AJ56" s="104"/>
      <c r="AN56" s="104"/>
      <c r="BK56" s="187"/>
      <c r="BO56" s="187"/>
      <c r="BS56" s="187"/>
      <c r="BZ56" s="187"/>
      <c r="CC56" s="187"/>
      <c r="CD56" s="187"/>
    </row>
    <row r="57" spans="10:82" s="11" customFormat="1">
      <c r="J57" s="187"/>
      <c r="K57" s="187"/>
      <c r="Z57" s="187"/>
      <c r="AF57" s="104"/>
      <c r="AJ57" s="104"/>
      <c r="AN57" s="104"/>
      <c r="BK57" s="187"/>
      <c r="BO57" s="187"/>
      <c r="BS57" s="187"/>
      <c r="BZ57" s="187"/>
      <c r="CC57" s="187"/>
      <c r="CD57" s="187"/>
    </row>
    <row r="58" spans="10:82" s="11" customFormat="1">
      <c r="J58" s="187"/>
      <c r="K58" s="187"/>
      <c r="Z58" s="187"/>
      <c r="AF58" s="104"/>
      <c r="AJ58" s="104"/>
      <c r="AN58" s="104"/>
      <c r="BK58" s="187"/>
      <c r="BO58" s="187"/>
      <c r="BS58" s="187"/>
      <c r="BZ58" s="187"/>
      <c r="CC58" s="187"/>
      <c r="CD58" s="187"/>
    </row>
    <row r="59" spans="10:82" s="11" customFormat="1">
      <c r="J59" s="187"/>
      <c r="K59" s="187"/>
      <c r="Z59" s="187"/>
      <c r="AF59" s="104"/>
      <c r="AJ59" s="104"/>
      <c r="AN59" s="104"/>
      <c r="BK59" s="187"/>
      <c r="BO59" s="187"/>
      <c r="BS59" s="187"/>
      <c r="BZ59" s="187"/>
      <c r="CC59" s="187"/>
      <c r="CD59" s="187"/>
    </row>
    <row r="60" spans="10:82" s="11" customFormat="1">
      <c r="J60" s="187"/>
      <c r="K60" s="187"/>
      <c r="Z60" s="187"/>
      <c r="AF60" s="104"/>
      <c r="AJ60" s="104"/>
      <c r="AN60" s="104"/>
      <c r="BK60" s="187"/>
      <c r="BO60" s="187"/>
      <c r="BS60" s="187"/>
      <c r="BZ60" s="187"/>
      <c r="CC60" s="187"/>
      <c r="CD60" s="187"/>
    </row>
    <row r="61" spans="10:82" s="11" customFormat="1">
      <c r="J61" s="187"/>
      <c r="K61" s="187"/>
      <c r="Z61" s="187"/>
      <c r="AF61" s="104"/>
      <c r="AJ61" s="104"/>
      <c r="AN61" s="104"/>
      <c r="BK61" s="187"/>
      <c r="BO61" s="187"/>
      <c r="BS61" s="187"/>
      <c r="BZ61" s="187"/>
      <c r="CC61" s="187"/>
      <c r="CD61" s="187"/>
    </row>
    <row r="62" spans="10:82" s="11" customFormat="1">
      <c r="J62" s="187"/>
      <c r="K62" s="187"/>
      <c r="Z62" s="187"/>
      <c r="AF62" s="104"/>
      <c r="AJ62" s="104"/>
      <c r="AN62" s="104"/>
      <c r="BK62" s="187"/>
      <c r="BO62" s="187"/>
      <c r="BS62" s="187"/>
      <c r="BZ62" s="187"/>
      <c r="CC62" s="187"/>
      <c r="CD62" s="187"/>
    </row>
    <row r="63" spans="10:82" s="11" customFormat="1">
      <c r="J63" s="187"/>
      <c r="K63" s="187"/>
      <c r="Z63" s="187"/>
      <c r="AF63" s="104"/>
      <c r="AJ63" s="104"/>
      <c r="AN63" s="104"/>
      <c r="BK63" s="187"/>
      <c r="BO63" s="187"/>
      <c r="BS63" s="187"/>
      <c r="BZ63" s="187"/>
      <c r="CC63" s="187"/>
      <c r="CD63" s="187"/>
    </row>
    <row r="64" spans="10:82" s="11" customFormat="1">
      <c r="J64" s="187"/>
      <c r="K64" s="187"/>
      <c r="Z64" s="187"/>
      <c r="AF64" s="104"/>
      <c r="AJ64" s="104"/>
      <c r="AN64" s="104"/>
      <c r="BK64" s="187"/>
      <c r="BO64" s="187"/>
      <c r="BS64" s="187"/>
      <c r="BZ64" s="187"/>
      <c r="CC64" s="187"/>
      <c r="CD64" s="187"/>
    </row>
    <row r="65" spans="10:82" s="11" customFormat="1">
      <c r="J65" s="187"/>
      <c r="K65" s="187"/>
      <c r="Z65" s="187"/>
      <c r="AF65" s="104"/>
      <c r="AJ65" s="104"/>
      <c r="AN65" s="104"/>
      <c r="BK65" s="187"/>
      <c r="BO65" s="187"/>
      <c r="BS65" s="187"/>
      <c r="BZ65" s="187"/>
      <c r="CC65" s="187"/>
      <c r="CD65" s="187"/>
    </row>
    <row r="66" spans="10:82" s="11" customFormat="1">
      <c r="J66" s="187"/>
      <c r="K66" s="187"/>
      <c r="Z66" s="187"/>
      <c r="AF66" s="104"/>
      <c r="AJ66" s="104"/>
      <c r="AN66" s="104"/>
      <c r="BK66" s="187"/>
      <c r="BO66" s="187"/>
      <c r="BS66" s="187"/>
      <c r="BZ66" s="187"/>
      <c r="CC66" s="187"/>
      <c r="CD66" s="187"/>
    </row>
    <row r="67" spans="10:82" s="11" customFormat="1">
      <c r="J67" s="187"/>
      <c r="K67" s="187"/>
      <c r="Z67" s="187"/>
      <c r="AF67" s="104"/>
      <c r="AJ67" s="104"/>
      <c r="AN67" s="104"/>
      <c r="BK67" s="187"/>
      <c r="BO67" s="187"/>
      <c r="BS67" s="187"/>
      <c r="BZ67" s="187"/>
      <c r="CC67" s="187"/>
      <c r="CD67" s="187"/>
    </row>
    <row r="68" spans="10:82" s="11" customFormat="1">
      <c r="J68" s="187"/>
      <c r="K68" s="187"/>
      <c r="Z68" s="187"/>
      <c r="AF68" s="104"/>
      <c r="AJ68" s="104"/>
      <c r="AN68" s="104"/>
      <c r="BK68" s="187"/>
      <c r="BO68" s="187"/>
      <c r="BS68" s="187"/>
      <c r="BZ68" s="187"/>
      <c r="CC68" s="187"/>
      <c r="CD68" s="187"/>
    </row>
    <row r="69" spans="10:82" s="11" customFormat="1">
      <c r="J69" s="187"/>
      <c r="K69" s="187"/>
      <c r="Z69" s="187"/>
      <c r="AF69" s="104"/>
      <c r="AJ69" s="104"/>
      <c r="AN69" s="104"/>
      <c r="BK69" s="187"/>
      <c r="BO69" s="187"/>
      <c r="BS69" s="187"/>
      <c r="BZ69" s="187"/>
      <c r="CC69" s="187"/>
      <c r="CD69" s="187"/>
    </row>
    <row r="70" spans="10:82" s="11" customFormat="1">
      <c r="J70" s="187"/>
      <c r="K70" s="187"/>
      <c r="Z70" s="187"/>
      <c r="AF70" s="104"/>
      <c r="AJ70" s="104"/>
      <c r="AN70" s="104"/>
      <c r="BK70" s="187"/>
      <c r="BO70" s="187"/>
      <c r="BS70" s="187"/>
      <c r="BZ70" s="187"/>
      <c r="CC70" s="187"/>
      <c r="CD70" s="187"/>
    </row>
    <row r="71" spans="10:82" s="11" customFormat="1">
      <c r="J71" s="187"/>
      <c r="K71" s="187"/>
      <c r="Z71" s="187"/>
      <c r="AF71" s="104"/>
      <c r="AJ71" s="104"/>
      <c r="AN71" s="104"/>
      <c r="BK71" s="187"/>
      <c r="BO71" s="187"/>
      <c r="BS71" s="187"/>
      <c r="BZ71" s="187"/>
      <c r="CC71" s="187"/>
      <c r="CD71" s="187"/>
    </row>
    <row r="72" spans="10:82" s="11" customFormat="1">
      <c r="J72" s="187"/>
      <c r="K72" s="187"/>
      <c r="Z72" s="187"/>
      <c r="AF72" s="104"/>
      <c r="AJ72" s="104"/>
      <c r="AN72" s="104"/>
      <c r="BK72" s="187"/>
      <c r="BO72" s="187"/>
      <c r="BS72" s="187"/>
      <c r="BZ72" s="187"/>
      <c r="CC72" s="187"/>
      <c r="CD72" s="187"/>
    </row>
    <row r="73" spans="10:82" s="11" customFormat="1">
      <c r="J73" s="187"/>
      <c r="K73" s="187"/>
      <c r="Z73" s="187"/>
      <c r="AF73" s="104"/>
      <c r="AJ73" s="104"/>
      <c r="AN73" s="104"/>
      <c r="BK73" s="187"/>
      <c r="BO73" s="187"/>
      <c r="BS73" s="187"/>
      <c r="BZ73" s="187"/>
      <c r="CC73" s="187"/>
      <c r="CD73" s="187"/>
    </row>
    <row r="74" spans="10:82" s="11" customFormat="1">
      <c r="J74" s="187"/>
      <c r="K74" s="187"/>
      <c r="Z74" s="187"/>
      <c r="AF74" s="104"/>
      <c r="AJ74" s="104"/>
      <c r="AN74" s="104"/>
      <c r="BK74" s="187"/>
      <c r="BO74" s="187"/>
      <c r="BS74" s="187"/>
      <c r="BZ74" s="187"/>
      <c r="CC74" s="187"/>
      <c r="CD74" s="187"/>
    </row>
    <row r="75" spans="10:82" s="11" customFormat="1">
      <c r="J75" s="187"/>
      <c r="K75" s="187"/>
      <c r="Z75" s="187"/>
      <c r="AF75" s="104"/>
      <c r="AJ75" s="104"/>
      <c r="AN75" s="104"/>
      <c r="BK75" s="187"/>
      <c r="BO75" s="187"/>
      <c r="BS75" s="187"/>
      <c r="BZ75" s="187"/>
      <c r="CC75" s="187"/>
      <c r="CD75" s="187"/>
    </row>
    <row r="76" spans="10:82" s="11" customFormat="1">
      <c r="J76" s="187"/>
      <c r="K76" s="187"/>
      <c r="Z76" s="187"/>
      <c r="AF76" s="104"/>
      <c r="AJ76" s="104"/>
      <c r="AN76" s="104"/>
      <c r="BK76" s="187"/>
      <c r="BO76" s="187"/>
      <c r="BS76" s="187"/>
      <c r="BZ76" s="187"/>
      <c r="CC76" s="187"/>
      <c r="CD76" s="187"/>
    </row>
    <row r="77" spans="10:82" s="11" customFormat="1">
      <c r="J77" s="187"/>
      <c r="K77" s="187"/>
      <c r="Z77" s="187"/>
      <c r="AF77" s="104"/>
      <c r="AJ77" s="104"/>
      <c r="AN77" s="104"/>
      <c r="BK77" s="187"/>
      <c r="BO77" s="187"/>
      <c r="BS77" s="187"/>
      <c r="BZ77" s="187"/>
      <c r="CC77" s="187"/>
      <c r="CD77" s="187"/>
    </row>
    <row r="78" spans="10:82" s="11" customFormat="1">
      <c r="J78" s="187"/>
      <c r="K78" s="187"/>
      <c r="Z78" s="187"/>
      <c r="AF78" s="104"/>
      <c r="AJ78" s="104"/>
      <c r="AN78" s="104"/>
      <c r="BK78" s="187"/>
      <c r="BO78" s="187"/>
      <c r="BS78" s="187"/>
      <c r="BZ78" s="187"/>
      <c r="CC78" s="187"/>
      <c r="CD78" s="187"/>
    </row>
    <row r="79" spans="10:82" s="11" customFormat="1">
      <c r="J79" s="187"/>
      <c r="K79" s="187"/>
      <c r="Z79" s="187"/>
      <c r="AF79" s="104"/>
      <c r="AJ79" s="104"/>
      <c r="AN79" s="104"/>
      <c r="BK79" s="187"/>
      <c r="BO79" s="187"/>
      <c r="BS79" s="187"/>
      <c r="BZ79" s="187"/>
      <c r="CC79" s="187"/>
      <c r="CD79" s="187"/>
    </row>
    <row r="80" spans="10:82" s="11" customFormat="1">
      <c r="J80" s="187"/>
      <c r="K80" s="187"/>
      <c r="Z80" s="187"/>
      <c r="AF80" s="104"/>
      <c r="AJ80" s="104"/>
      <c r="AN80" s="104"/>
      <c r="BK80" s="187"/>
      <c r="BO80" s="187"/>
      <c r="BS80" s="187"/>
      <c r="BZ80" s="187"/>
      <c r="CC80" s="187"/>
      <c r="CD80" s="187"/>
    </row>
    <row r="81" spans="10:82" s="11" customFormat="1">
      <c r="J81" s="187"/>
      <c r="K81" s="187"/>
      <c r="Z81" s="187"/>
      <c r="AF81" s="104"/>
      <c r="AJ81" s="104"/>
      <c r="AN81" s="104"/>
      <c r="BK81" s="187"/>
      <c r="BO81" s="187"/>
      <c r="BS81" s="187"/>
      <c r="BZ81" s="187"/>
      <c r="CC81" s="187"/>
      <c r="CD81" s="187"/>
    </row>
    <row r="82" spans="10:82" s="11" customFormat="1">
      <c r="J82" s="187"/>
      <c r="K82" s="187"/>
      <c r="Z82" s="187"/>
      <c r="AF82" s="104"/>
      <c r="AJ82" s="104"/>
      <c r="AN82" s="104"/>
      <c r="BK82" s="187"/>
      <c r="BO82" s="187"/>
      <c r="BS82" s="187"/>
      <c r="BZ82" s="187"/>
      <c r="CC82" s="187"/>
      <c r="CD82" s="187"/>
    </row>
    <row r="83" spans="10:82" s="11" customFormat="1">
      <c r="J83" s="187"/>
      <c r="K83" s="187"/>
      <c r="Z83" s="187"/>
      <c r="AF83" s="104"/>
      <c r="AJ83" s="104"/>
      <c r="AN83" s="104"/>
      <c r="BK83" s="187"/>
      <c r="BO83" s="187"/>
      <c r="BS83" s="187"/>
      <c r="BZ83" s="187"/>
      <c r="CC83" s="187"/>
      <c r="CD83" s="187"/>
    </row>
    <row r="84" spans="10:82" s="11" customFormat="1">
      <c r="J84" s="187"/>
      <c r="K84" s="187"/>
      <c r="Z84" s="187"/>
      <c r="AF84" s="104"/>
      <c r="AJ84" s="104"/>
      <c r="AN84" s="104"/>
      <c r="BK84" s="187"/>
      <c r="BO84" s="187"/>
      <c r="BS84" s="187"/>
      <c r="BZ84" s="187"/>
      <c r="CC84" s="187"/>
      <c r="CD84" s="187"/>
    </row>
    <row r="85" spans="10:82" s="11" customFormat="1">
      <c r="J85" s="187"/>
      <c r="K85" s="187"/>
      <c r="Z85" s="187"/>
      <c r="AF85" s="104"/>
      <c r="AJ85" s="104"/>
      <c r="AN85" s="104"/>
      <c r="BK85" s="187"/>
      <c r="BO85" s="187"/>
      <c r="BS85" s="187"/>
      <c r="BZ85" s="187"/>
      <c r="CC85" s="187"/>
      <c r="CD85" s="187"/>
    </row>
    <row r="86" spans="10:82" s="11" customFormat="1">
      <c r="J86" s="187"/>
      <c r="K86" s="187"/>
      <c r="Z86" s="187"/>
      <c r="AF86" s="104"/>
      <c r="AJ86" s="104"/>
      <c r="AN86" s="104"/>
      <c r="BK86" s="187"/>
      <c r="BO86" s="187"/>
      <c r="BS86" s="187"/>
      <c r="BZ86" s="187"/>
      <c r="CC86" s="187"/>
      <c r="CD86" s="187"/>
    </row>
    <row r="87" spans="10:82" s="11" customFormat="1">
      <c r="J87" s="187"/>
      <c r="K87" s="187"/>
      <c r="Z87" s="187"/>
      <c r="AF87" s="104"/>
      <c r="AJ87" s="104"/>
      <c r="AN87" s="104"/>
      <c r="BK87" s="187"/>
      <c r="BO87" s="187"/>
      <c r="BS87" s="187"/>
      <c r="BZ87" s="187"/>
      <c r="CC87" s="187"/>
      <c r="CD87" s="187"/>
    </row>
    <row r="88" spans="10:82" s="11" customFormat="1">
      <c r="J88" s="187"/>
      <c r="K88" s="187"/>
      <c r="Z88" s="187"/>
      <c r="AF88" s="104"/>
      <c r="AJ88" s="104"/>
      <c r="AN88" s="104"/>
      <c r="BK88" s="187"/>
      <c r="BO88" s="187"/>
      <c r="BS88" s="187"/>
      <c r="BZ88" s="187"/>
      <c r="CC88" s="187"/>
      <c r="CD88" s="187"/>
    </row>
    <row r="89" spans="10:82" s="11" customFormat="1">
      <c r="J89" s="187"/>
      <c r="K89" s="187"/>
      <c r="Z89" s="187"/>
      <c r="AF89" s="104"/>
      <c r="AJ89" s="104"/>
      <c r="AN89" s="104"/>
      <c r="BK89" s="187"/>
      <c r="BO89" s="187"/>
      <c r="BS89" s="187"/>
      <c r="BZ89" s="187"/>
      <c r="CC89" s="187"/>
      <c r="CD89" s="187"/>
    </row>
    <row r="90" spans="10:82" s="11" customFormat="1">
      <c r="J90" s="187"/>
      <c r="K90" s="187"/>
      <c r="Z90" s="187"/>
      <c r="AF90" s="104"/>
      <c r="AJ90" s="104"/>
      <c r="AN90" s="104"/>
      <c r="BK90" s="187"/>
      <c r="BO90" s="187"/>
      <c r="BS90" s="187"/>
      <c r="BZ90" s="187"/>
      <c r="CC90" s="187"/>
      <c r="CD90" s="187"/>
    </row>
    <row r="91" spans="10:82" s="11" customFormat="1">
      <c r="J91" s="187"/>
      <c r="K91" s="187"/>
      <c r="Z91" s="187"/>
      <c r="AF91" s="104"/>
      <c r="AJ91" s="104"/>
      <c r="AN91" s="104"/>
      <c r="BK91" s="187"/>
      <c r="BO91" s="187"/>
      <c r="BS91" s="187"/>
      <c r="BZ91" s="187"/>
      <c r="CC91" s="187"/>
      <c r="CD91" s="187"/>
    </row>
    <row r="92" spans="10:82" s="11" customFormat="1">
      <c r="J92" s="187"/>
      <c r="K92" s="187"/>
      <c r="Z92" s="187"/>
      <c r="AF92" s="104"/>
      <c r="AJ92" s="104"/>
      <c r="AN92" s="104"/>
      <c r="BK92" s="187"/>
      <c r="BO92" s="187"/>
      <c r="BS92" s="187"/>
      <c r="BZ92" s="187"/>
      <c r="CC92" s="187"/>
      <c r="CD92" s="187"/>
    </row>
    <row r="93" spans="10:82" s="11" customFormat="1">
      <c r="J93" s="187"/>
      <c r="K93" s="187"/>
      <c r="Z93" s="187"/>
      <c r="AF93" s="104"/>
      <c r="AJ93" s="104"/>
      <c r="AN93" s="104"/>
      <c r="BK93" s="187"/>
      <c r="BO93" s="187"/>
      <c r="BS93" s="187"/>
      <c r="BZ93" s="187"/>
      <c r="CC93" s="187"/>
      <c r="CD93" s="187"/>
    </row>
    <row r="94" spans="10:82" s="11" customFormat="1">
      <c r="J94" s="187"/>
      <c r="K94" s="187"/>
      <c r="Z94" s="187"/>
      <c r="AF94" s="104"/>
      <c r="AJ94" s="104"/>
      <c r="AN94" s="104"/>
      <c r="BK94" s="187"/>
      <c r="BO94" s="187"/>
      <c r="BS94" s="187"/>
      <c r="BZ94" s="187"/>
      <c r="CC94" s="187"/>
      <c r="CD94" s="187"/>
    </row>
    <row r="95" spans="10:82" s="11" customFormat="1">
      <c r="J95" s="187"/>
      <c r="K95" s="187"/>
      <c r="Z95" s="187"/>
      <c r="AF95" s="104"/>
      <c r="AJ95" s="104"/>
      <c r="AN95" s="104"/>
      <c r="BK95" s="187"/>
      <c r="BO95" s="187"/>
      <c r="BS95" s="187"/>
      <c r="BZ95" s="187"/>
      <c r="CC95" s="187"/>
      <c r="CD95" s="187"/>
    </row>
    <row r="96" spans="10:82" s="11" customFormat="1">
      <c r="J96" s="187"/>
      <c r="K96" s="187"/>
      <c r="Z96" s="187"/>
      <c r="AF96" s="104"/>
      <c r="AJ96" s="104"/>
      <c r="AN96" s="104"/>
      <c r="BK96" s="187"/>
      <c r="BO96" s="187"/>
      <c r="BS96" s="187"/>
      <c r="BZ96" s="187"/>
      <c r="CC96" s="187"/>
      <c r="CD96" s="187"/>
    </row>
    <row r="97" spans="10:82" s="11" customFormat="1">
      <c r="J97" s="187"/>
      <c r="K97" s="187"/>
      <c r="Z97" s="187"/>
      <c r="AF97" s="104"/>
      <c r="AJ97" s="104"/>
      <c r="AN97" s="104"/>
      <c r="BK97" s="187"/>
      <c r="BO97" s="187"/>
      <c r="BS97" s="187"/>
      <c r="BZ97" s="187"/>
      <c r="CC97" s="187"/>
      <c r="CD97" s="187"/>
    </row>
    <row r="98" spans="10:82" s="11" customFormat="1">
      <c r="J98" s="187"/>
      <c r="K98" s="187"/>
      <c r="Z98" s="187"/>
      <c r="AF98" s="104"/>
      <c r="AJ98" s="104"/>
      <c r="AN98" s="104"/>
      <c r="BK98" s="187"/>
      <c r="BO98" s="187"/>
      <c r="BS98" s="187"/>
      <c r="BZ98" s="187"/>
      <c r="CC98" s="187"/>
      <c r="CD98" s="187"/>
    </row>
    <row r="99" spans="10:82" s="11" customFormat="1">
      <c r="J99" s="187"/>
      <c r="K99" s="187"/>
      <c r="Z99" s="187"/>
      <c r="AF99" s="104"/>
      <c r="AJ99" s="104"/>
      <c r="AN99" s="104"/>
      <c r="BK99" s="187"/>
      <c r="BO99" s="187"/>
      <c r="BS99" s="187"/>
      <c r="BZ99" s="187"/>
      <c r="CC99" s="187"/>
      <c r="CD99" s="187"/>
    </row>
    <row r="100" spans="10:82" s="11" customFormat="1">
      <c r="J100" s="187"/>
      <c r="K100" s="187"/>
      <c r="Z100" s="187"/>
      <c r="AF100" s="104"/>
      <c r="AJ100" s="104"/>
      <c r="AN100" s="104"/>
      <c r="BK100" s="187"/>
      <c r="BO100" s="187"/>
      <c r="BS100" s="187"/>
      <c r="BZ100" s="187"/>
      <c r="CC100" s="187"/>
      <c r="CD100" s="187"/>
    </row>
    <row r="101" spans="10:82" s="11" customFormat="1">
      <c r="J101" s="187"/>
      <c r="K101" s="187"/>
      <c r="Z101" s="187"/>
      <c r="AF101" s="104"/>
      <c r="AJ101" s="104"/>
      <c r="AN101" s="104"/>
      <c r="BK101" s="187"/>
      <c r="BO101" s="187"/>
      <c r="BS101" s="187"/>
      <c r="BZ101" s="187"/>
      <c r="CC101" s="187"/>
      <c r="CD101" s="187"/>
    </row>
    <row r="102" spans="10:82" s="11" customFormat="1">
      <c r="J102" s="187"/>
      <c r="K102" s="187"/>
      <c r="Z102" s="187"/>
      <c r="AF102" s="104"/>
      <c r="AJ102" s="104"/>
      <c r="AN102" s="104"/>
      <c r="BK102" s="187"/>
      <c r="BO102" s="187"/>
      <c r="BS102" s="187"/>
      <c r="BZ102" s="187"/>
      <c r="CC102" s="187"/>
      <c r="CD102" s="187"/>
    </row>
    <row r="103" spans="10:82" s="11" customFormat="1">
      <c r="J103" s="187"/>
      <c r="K103" s="187"/>
      <c r="Z103" s="187"/>
      <c r="AF103" s="104"/>
      <c r="AJ103" s="104"/>
      <c r="AN103" s="104"/>
      <c r="BK103" s="187"/>
      <c r="BO103" s="187"/>
      <c r="BS103" s="187"/>
      <c r="BZ103" s="187"/>
      <c r="CC103" s="187"/>
      <c r="CD103" s="187"/>
    </row>
    <row r="104" spans="10:82" s="11" customFormat="1">
      <c r="J104" s="187"/>
      <c r="K104" s="187"/>
      <c r="Z104" s="187"/>
      <c r="AF104" s="104"/>
      <c r="AJ104" s="104"/>
      <c r="AN104" s="104"/>
      <c r="BK104" s="187"/>
      <c r="BO104" s="187"/>
      <c r="BS104" s="187"/>
      <c r="BZ104" s="187"/>
      <c r="CC104" s="187"/>
      <c r="CD104" s="187"/>
    </row>
    <row r="105" spans="10:82" s="11" customFormat="1">
      <c r="J105" s="187"/>
      <c r="K105" s="187"/>
      <c r="Z105" s="187"/>
      <c r="AF105" s="104"/>
      <c r="AJ105" s="104"/>
      <c r="AN105" s="104"/>
      <c r="BK105" s="187"/>
      <c r="BO105" s="187"/>
      <c r="BS105" s="187"/>
      <c r="BZ105" s="187"/>
      <c r="CC105" s="187"/>
      <c r="CD105" s="187"/>
    </row>
    <row r="106" spans="10:82" s="11" customFormat="1">
      <c r="J106" s="187"/>
      <c r="K106" s="187"/>
      <c r="Z106" s="187"/>
      <c r="AF106" s="104"/>
      <c r="AJ106" s="104"/>
      <c r="AN106" s="104"/>
      <c r="BK106" s="187"/>
      <c r="BO106" s="187"/>
      <c r="BS106" s="187"/>
      <c r="BZ106" s="187"/>
      <c r="CC106" s="187"/>
      <c r="CD106" s="187"/>
    </row>
    <row r="107" spans="10:82" s="11" customFormat="1">
      <c r="J107" s="187"/>
      <c r="K107" s="187"/>
      <c r="Z107" s="187"/>
      <c r="AF107" s="104"/>
      <c r="AJ107" s="104"/>
      <c r="AN107" s="104"/>
      <c r="BK107" s="187"/>
      <c r="BO107" s="187"/>
      <c r="BS107" s="187"/>
      <c r="BZ107" s="187"/>
      <c r="CC107" s="187"/>
      <c r="CD107" s="187"/>
    </row>
    <row r="108" spans="10:82" s="11" customFormat="1">
      <c r="J108" s="187"/>
      <c r="K108" s="187"/>
      <c r="Z108" s="187"/>
      <c r="AF108" s="104"/>
      <c r="AJ108" s="104"/>
      <c r="AN108" s="104"/>
      <c r="BK108" s="187"/>
      <c r="BO108" s="187"/>
      <c r="BS108" s="187"/>
      <c r="BZ108" s="187"/>
      <c r="CC108" s="187"/>
      <c r="CD108" s="187"/>
    </row>
    <row r="109" spans="10:82" s="11" customFormat="1">
      <c r="J109" s="187"/>
      <c r="K109" s="187"/>
      <c r="Z109" s="187"/>
      <c r="AF109" s="104"/>
      <c r="AJ109" s="104"/>
      <c r="AN109" s="104"/>
      <c r="BK109" s="187"/>
      <c r="BO109" s="187"/>
      <c r="BS109" s="187"/>
      <c r="BZ109" s="187"/>
      <c r="CC109" s="187"/>
      <c r="CD109" s="187"/>
    </row>
    <row r="110" spans="10:82" s="11" customFormat="1">
      <c r="J110" s="187"/>
      <c r="K110" s="187"/>
      <c r="Z110" s="187"/>
      <c r="AF110" s="104"/>
      <c r="AJ110" s="104"/>
      <c r="AN110" s="104"/>
      <c r="BK110" s="187"/>
      <c r="BO110" s="187"/>
      <c r="BS110" s="187"/>
      <c r="BZ110" s="187"/>
      <c r="CC110" s="187"/>
      <c r="CD110" s="187"/>
    </row>
    <row r="111" spans="10:82" s="11" customFormat="1">
      <c r="J111" s="187"/>
      <c r="K111" s="187"/>
      <c r="Z111" s="187"/>
      <c r="AF111" s="104"/>
      <c r="AJ111" s="104"/>
      <c r="AN111" s="104"/>
      <c r="BK111" s="187"/>
      <c r="BO111" s="187"/>
      <c r="BS111" s="187"/>
      <c r="BZ111" s="187"/>
      <c r="CC111" s="187"/>
      <c r="CD111" s="187"/>
    </row>
    <row r="112" spans="10:82" s="11" customFormat="1">
      <c r="J112" s="187"/>
      <c r="K112" s="187"/>
      <c r="Z112" s="187"/>
      <c r="AF112" s="104"/>
      <c r="AJ112" s="104"/>
      <c r="AN112" s="104"/>
      <c r="BK112" s="187"/>
      <c r="BO112" s="187"/>
      <c r="BS112" s="187"/>
      <c r="BZ112" s="187"/>
      <c r="CC112" s="187"/>
      <c r="CD112" s="187"/>
    </row>
    <row r="113" spans="10:82" s="11" customFormat="1">
      <c r="J113" s="187"/>
      <c r="K113" s="187"/>
      <c r="Z113" s="187"/>
      <c r="AF113" s="104"/>
      <c r="AJ113" s="104"/>
      <c r="AN113" s="104"/>
      <c r="BK113" s="187"/>
      <c r="BO113" s="187"/>
      <c r="BS113" s="187"/>
      <c r="BZ113" s="187"/>
      <c r="CC113" s="187"/>
      <c r="CD113" s="187"/>
    </row>
    <row r="114" spans="10:82" s="11" customFormat="1">
      <c r="J114" s="187"/>
      <c r="K114" s="187"/>
      <c r="Z114" s="187"/>
      <c r="AF114" s="104"/>
      <c r="AJ114" s="104"/>
      <c r="AN114" s="104"/>
      <c r="BK114" s="187"/>
      <c r="BO114" s="187"/>
      <c r="BS114" s="187"/>
      <c r="BZ114" s="187"/>
      <c r="CC114" s="187"/>
      <c r="CD114" s="187"/>
    </row>
    <row r="115" spans="10:82" s="11" customFormat="1">
      <c r="J115" s="187"/>
      <c r="K115" s="187"/>
      <c r="Z115" s="187"/>
      <c r="AF115" s="104"/>
      <c r="AJ115" s="104"/>
      <c r="AN115" s="104"/>
      <c r="BK115" s="187"/>
      <c r="BO115" s="187"/>
      <c r="BS115" s="187"/>
      <c r="BZ115" s="187"/>
      <c r="CC115" s="187"/>
      <c r="CD115" s="187"/>
    </row>
    <row r="116" spans="10:82" s="11" customFormat="1">
      <c r="J116" s="187"/>
      <c r="K116" s="187"/>
      <c r="Z116" s="187"/>
      <c r="AF116" s="104"/>
      <c r="AJ116" s="104"/>
      <c r="AN116" s="104"/>
      <c r="BK116" s="187"/>
      <c r="BO116" s="187"/>
      <c r="BS116" s="187"/>
      <c r="BZ116" s="187"/>
      <c r="CC116" s="187"/>
      <c r="CD116" s="187"/>
    </row>
    <row r="117" spans="10:82" s="11" customFormat="1">
      <c r="J117" s="187"/>
      <c r="K117" s="187"/>
      <c r="Z117" s="187"/>
      <c r="AF117" s="104"/>
      <c r="AJ117" s="104"/>
      <c r="AN117" s="104"/>
      <c r="BK117" s="187"/>
      <c r="BO117" s="187"/>
      <c r="BS117" s="187"/>
      <c r="BZ117" s="187"/>
      <c r="CC117" s="187"/>
      <c r="CD117" s="187"/>
    </row>
    <row r="118" spans="10:82" s="11" customFormat="1">
      <c r="J118" s="187"/>
      <c r="K118" s="187"/>
      <c r="Z118" s="187"/>
      <c r="AF118" s="104"/>
      <c r="AJ118" s="104"/>
      <c r="AN118" s="104"/>
      <c r="BK118" s="187"/>
      <c r="BO118" s="187"/>
      <c r="BS118" s="187"/>
      <c r="BZ118" s="187"/>
      <c r="CC118" s="187"/>
      <c r="CD118" s="187"/>
    </row>
    <row r="119" spans="10:82" s="11" customFormat="1">
      <c r="J119" s="187"/>
      <c r="K119" s="187"/>
      <c r="Z119" s="187"/>
      <c r="AF119" s="104"/>
      <c r="AJ119" s="104"/>
      <c r="AN119" s="104"/>
      <c r="BK119" s="187"/>
      <c r="BO119" s="187"/>
      <c r="BS119" s="187"/>
      <c r="BZ119" s="187"/>
      <c r="CC119" s="187"/>
      <c r="CD119" s="187"/>
    </row>
    <row r="120" spans="10:82" s="11" customFormat="1">
      <c r="J120" s="187"/>
      <c r="K120" s="187"/>
      <c r="Z120" s="187"/>
      <c r="AF120" s="104"/>
      <c r="AJ120" s="104"/>
      <c r="AN120" s="104"/>
      <c r="BK120" s="187"/>
      <c r="BO120" s="187"/>
      <c r="BS120" s="187"/>
      <c r="BZ120" s="187"/>
      <c r="CC120" s="187"/>
      <c r="CD120" s="187"/>
    </row>
    <row r="121" spans="10:82" s="11" customFormat="1">
      <c r="J121" s="187"/>
      <c r="K121" s="187"/>
      <c r="Z121" s="187"/>
      <c r="AF121" s="104"/>
      <c r="AJ121" s="104"/>
      <c r="AN121" s="104"/>
      <c r="BK121" s="187"/>
      <c r="BO121" s="187"/>
      <c r="BS121" s="187"/>
      <c r="BZ121" s="187"/>
      <c r="CC121" s="187"/>
      <c r="CD121" s="187"/>
    </row>
    <row r="122" spans="10:82" s="11" customFormat="1">
      <c r="J122" s="187"/>
      <c r="K122" s="187"/>
      <c r="Z122" s="187"/>
      <c r="AF122" s="104"/>
      <c r="AJ122" s="104"/>
      <c r="AN122" s="104"/>
      <c r="BK122" s="187"/>
      <c r="BO122" s="187"/>
      <c r="BS122" s="187"/>
      <c r="BZ122" s="187"/>
      <c r="CC122" s="187"/>
      <c r="CD122" s="187"/>
    </row>
    <row r="123" spans="10:82" s="11" customFormat="1">
      <c r="J123" s="187"/>
      <c r="K123" s="187"/>
      <c r="Z123" s="187"/>
      <c r="AF123" s="104"/>
      <c r="AJ123" s="104"/>
      <c r="AN123" s="104"/>
      <c r="BK123" s="187"/>
      <c r="BO123" s="187"/>
      <c r="BS123" s="187"/>
      <c r="BZ123" s="187"/>
      <c r="CC123" s="187"/>
      <c r="CD123" s="187"/>
    </row>
    <row r="124" spans="10:82" s="11" customFormat="1">
      <c r="J124" s="187"/>
      <c r="K124" s="187"/>
      <c r="Z124" s="187"/>
      <c r="AF124" s="104"/>
      <c r="AJ124" s="104"/>
      <c r="AN124" s="104"/>
      <c r="BK124" s="187"/>
      <c r="BO124" s="187"/>
      <c r="BS124" s="187"/>
      <c r="BZ124" s="187"/>
      <c r="CC124" s="187"/>
      <c r="CD124" s="187"/>
    </row>
    <row r="125" spans="10:82" s="11" customFormat="1">
      <c r="J125" s="187"/>
      <c r="K125" s="187"/>
      <c r="Z125" s="187"/>
      <c r="AF125" s="104"/>
      <c r="AJ125" s="104"/>
      <c r="AN125" s="104"/>
      <c r="BK125" s="187"/>
      <c r="BO125" s="187"/>
      <c r="BS125" s="187"/>
      <c r="BZ125" s="187"/>
      <c r="CC125" s="187"/>
      <c r="CD125" s="187"/>
    </row>
    <row r="126" spans="10:82" s="11" customFormat="1">
      <c r="J126" s="187"/>
      <c r="K126" s="187"/>
      <c r="Z126" s="187"/>
      <c r="AF126" s="104"/>
      <c r="AJ126" s="104"/>
      <c r="AN126" s="104"/>
      <c r="BK126" s="187"/>
      <c r="BO126" s="187"/>
      <c r="BS126" s="187"/>
      <c r="BZ126" s="187"/>
      <c r="CC126" s="187"/>
      <c r="CD126" s="187"/>
    </row>
    <row r="127" spans="10:82" s="11" customFormat="1">
      <c r="J127" s="187"/>
      <c r="K127" s="187"/>
      <c r="Z127" s="187"/>
      <c r="AF127" s="104"/>
      <c r="AJ127" s="104"/>
      <c r="AN127" s="104"/>
      <c r="BK127" s="187"/>
      <c r="BO127" s="187"/>
      <c r="BS127" s="187"/>
      <c r="BZ127" s="187"/>
      <c r="CC127" s="187"/>
      <c r="CD127" s="187"/>
    </row>
    <row r="128" spans="10:82" s="11" customFormat="1">
      <c r="J128" s="187"/>
      <c r="K128" s="187"/>
      <c r="Z128" s="187"/>
      <c r="AF128" s="104"/>
      <c r="AJ128" s="104"/>
      <c r="AN128" s="104"/>
      <c r="BK128" s="187"/>
      <c r="BO128" s="187"/>
      <c r="BS128" s="187"/>
      <c r="BZ128" s="187"/>
      <c r="CC128" s="187"/>
      <c r="CD128" s="187"/>
    </row>
    <row r="129" spans="10:82" s="11" customFormat="1">
      <c r="J129" s="187"/>
      <c r="K129" s="187"/>
      <c r="Z129" s="187"/>
      <c r="AF129" s="104"/>
      <c r="AJ129" s="104"/>
      <c r="AN129" s="104"/>
      <c r="BK129" s="187"/>
      <c r="BO129" s="187"/>
      <c r="BS129" s="187"/>
      <c r="BZ129" s="187"/>
      <c r="CC129" s="187"/>
      <c r="CD129" s="187"/>
    </row>
    <row r="130" spans="10:82" s="11" customFormat="1">
      <c r="J130" s="187"/>
      <c r="K130" s="187"/>
      <c r="Z130" s="187"/>
      <c r="AF130" s="104"/>
      <c r="AJ130" s="104"/>
      <c r="AN130" s="104"/>
      <c r="BK130" s="187"/>
      <c r="BO130" s="187"/>
      <c r="BS130" s="187"/>
      <c r="BZ130" s="187"/>
      <c r="CC130" s="187"/>
      <c r="CD130" s="187"/>
    </row>
    <row r="131" spans="10:82" s="11" customFormat="1">
      <c r="J131" s="187"/>
      <c r="K131" s="187"/>
      <c r="Z131" s="187"/>
      <c r="AF131" s="104"/>
      <c r="AJ131" s="104"/>
      <c r="AN131" s="104"/>
      <c r="BK131" s="187"/>
      <c r="BO131" s="187"/>
      <c r="BS131" s="187"/>
      <c r="BZ131" s="187"/>
      <c r="CC131" s="187"/>
      <c r="CD131" s="187"/>
    </row>
    <row r="132" spans="10:82" s="11" customFormat="1">
      <c r="J132" s="187"/>
      <c r="K132" s="187"/>
      <c r="Z132" s="187"/>
      <c r="AF132" s="104"/>
      <c r="AJ132" s="104"/>
      <c r="AN132" s="104"/>
      <c r="BK132" s="187"/>
      <c r="BO132" s="187"/>
      <c r="BS132" s="187"/>
      <c r="BZ132" s="187"/>
      <c r="CC132" s="187"/>
      <c r="CD132" s="187"/>
    </row>
    <row r="133" spans="10:82" s="11" customFormat="1">
      <c r="J133" s="187"/>
      <c r="K133" s="187"/>
      <c r="Z133" s="187"/>
      <c r="AF133" s="104"/>
      <c r="AJ133" s="104"/>
      <c r="AN133" s="104"/>
      <c r="BK133" s="187"/>
      <c r="BO133" s="187"/>
      <c r="BS133" s="187"/>
      <c r="BZ133" s="187"/>
      <c r="CC133" s="187"/>
      <c r="CD133" s="187"/>
    </row>
    <row r="134" spans="10:82" s="11" customFormat="1">
      <c r="J134" s="187"/>
      <c r="K134" s="187"/>
      <c r="Z134" s="187"/>
      <c r="AF134" s="104"/>
      <c r="AJ134" s="104"/>
      <c r="AN134" s="104"/>
      <c r="BK134" s="187"/>
      <c r="BO134" s="187"/>
      <c r="BS134" s="187"/>
      <c r="BZ134" s="187"/>
      <c r="CC134" s="187"/>
      <c r="CD134" s="187"/>
    </row>
    <row r="135" spans="10:82" s="11" customFormat="1">
      <c r="J135" s="187"/>
      <c r="K135" s="187"/>
      <c r="Z135" s="187"/>
      <c r="AF135" s="104"/>
      <c r="AJ135" s="104"/>
      <c r="AN135" s="104"/>
      <c r="BK135" s="187"/>
      <c r="BO135" s="187"/>
      <c r="BS135" s="187"/>
      <c r="BZ135" s="187"/>
      <c r="CC135" s="187"/>
      <c r="CD135" s="187"/>
    </row>
    <row r="136" spans="10:82" s="11" customFormat="1">
      <c r="J136" s="187"/>
      <c r="K136" s="187"/>
      <c r="Z136" s="187"/>
      <c r="AF136" s="104"/>
      <c r="AJ136" s="104"/>
      <c r="AN136" s="104"/>
      <c r="BK136" s="187"/>
      <c r="BO136" s="187"/>
      <c r="BS136" s="187"/>
      <c r="BZ136" s="187"/>
      <c r="CC136" s="187"/>
      <c r="CD136" s="187"/>
    </row>
  </sheetData>
  <mergeCells count="89">
    <mergeCell ref="BL6:BM6"/>
    <mergeCell ref="AR6:AS6"/>
    <mergeCell ref="AT6:AT7"/>
    <mergeCell ref="AU6:AU7"/>
    <mergeCell ref="CH6:CH7"/>
    <mergeCell ref="CC6:CC7"/>
    <mergeCell ref="CD6:CD7"/>
    <mergeCell ref="CE6:CE7"/>
    <mergeCell ref="BG6:BG7"/>
    <mergeCell ref="BH6:BI6"/>
    <mergeCell ref="BJ6:BK6"/>
    <mergeCell ref="CA6:CB6"/>
    <mergeCell ref="BN6:BN7"/>
    <mergeCell ref="CF6:CF7"/>
    <mergeCell ref="CG6:CG7"/>
    <mergeCell ref="BV6:BV7"/>
    <mergeCell ref="BW6:BW7"/>
    <mergeCell ref="BX6:BX7"/>
    <mergeCell ref="BY6:BY7"/>
    <mergeCell ref="BZ6:BZ7"/>
    <mergeCell ref="P6:Q6"/>
    <mergeCell ref="R6:R7"/>
    <mergeCell ref="S6:S7"/>
    <mergeCell ref="AN6:AO6"/>
    <mergeCell ref="T6:U6"/>
    <mergeCell ref="V6:V7"/>
    <mergeCell ref="W6:W7"/>
    <mergeCell ref="X6:Y6"/>
    <mergeCell ref="Z6:Z7"/>
    <mergeCell ref="AE6:AE7"/>
    <mergeCell ref="AF6:AG6"/>
    <mergeCell ref="AH6:AH7"/>
    <mergeCell ref="AI6:AI7"/>
    <mergeCell ref="AJ6:AK6"/>
    <mergeCell ref="AL6:AL7"/>
    <mergeCell ref="AM6:AM7"/>
    <mergeCell ref="CF3:CH5"/>
    <mergeCell ref="AD4:AG5"/>
    <mergeCell ref="AL4:AO5"/>
    <mergeCell ref="AP4:AS5"/>
    <mergeCell ref="AT4:AW5"/>
    <mergeCell ref="BD4:BE5"/>
    <mergeCell ref="BR3:BU5"/>
    <mergeCell ref="BV3:BX5"/>
    <mergeCell ref="BY3:CB5"/>
    <mergeCell ref="AD3:AG3"/>
    <mergeCell ref="AH3:AK5"/>
    <mergeCell ref="AL3:AW3"/>
    <mergeCell ref="BF3:BI5"/>
    <mergeCell ref="BJ3:BM5"/>
    <mergeCell ref="BN3:BQ5"/>
    <mergeCell ref="AX3:BA5"/>
    <mergeCell ref="AA6:AA7"/>
    <mergeCell ref="AQ6:AQ7"/>
    <mergeCell ref="AB6:AC6"/>
    <mergeCell ref="AD6:AD7"/>
    <mergeCell ref="CC3:CE5"/>
    <mergeCell ref="AV6:AW6"/>
    <mergeCell ref="AX6:AX7"/>
    <mergeCell ref="AY6:AY7"/>
    <mergeCell ref="AZ6:BA6"/>
    <mergeCell ref="BF6:BF7"/>
    <mergeCell ref="BO6:BO7"/>
    <mergeCell ref="BP6:BQ6"/>
    <mergeCell ref="BR6:BR7"/>
    <mergeCell ref="BS6:BS7"/>
    <mergeCell ref="BT6:BU6"/>
    <mergeCell ref="AP6:AP7"/>
    <mergeCell ref="B1:U1"/>
    <mergeCell ref="B2:U2"/>
    <mergeCell ref="R3:U5"/>
    <mergeCell ref="V3:Y5"/>
    <mergeCell ref="Z3:AC5"/>
    <mergeCell ref="A3:A7"/>
    <mergeCell ref="B3:E5"/>
    <mergeCell ref="F3:I5"/>
    <mergeCell ref="J3:M5"/>
    <mergeCell ref="N3:Q5"/>
    <mergeCell ref="B6:B7"/>
    <mergeCell ref="C6:C7"/>
    <mergeCell ref="K6:K7"/>
    <mergeCell ref="D6:E6"/>
    <mergeCell ref="F6:F7"/>
    <mergeCell ref="G6:G7"/>
    <mergeCell ref="H6:I6"/>
    <mergeCell ref="J6:J7"/>
    <mergeCell ref="L6:M6"/>
    <mergeCell ref="N6:N7"/>
    <mergeCell ref="O6:O7"/>
  </mergeCells>
  <printOptions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25" max="33" man="1"/>
    <brk id="49" max="33" man="1"/>
    <brk id="7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</vt:lpstr>
      <vt:lpstr>2</vt:lpstr>
      <vt:lpstr> 3 </vt:lpstr>
      <vt:lpstr>4 </vt:lpstr>
      <vt:lpstr>5 </vt:lpstr>
      <vt:lpstr> 6 </vt:lpstr>
      <vt:lpstr>7 </vt:lpstr>
      <vt:lpstr>' 3 '!Заголовки_для_печати</vt:lpstr>
      <vt:lpstr>'4 '!Заголовки_для_печати</vt:lpstr>
      <vt:lpstr>'5 '!Заголовки_для_печати</vt:lpstr>
      <vt:lpstr>'7 '!Заголовки_для_печати</vt:lpstr>
      <vt:lpstr>' 3 '!Область_печати</vt:lpstr>
      <vt:lpstr>' 6 '!Область_печати</vt:lpstr>
      <vt:lpstr>'1 '!Область_печати</vt:lpstr>
      <vt:lpstr>'2'!Область_печати</vt:lpstr>
      <vt:lpstr>'4 '!Область_печати</vt:lpstr>
      <vt:lpstr>'5 '!Область_печати</vt:lpstr>
      <vt:lpstr>'7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penar.aa</cp:lastModifiedBy>
  <cp:lastPrinted>2017-11-29T12:20:11Z</cp:lastPrinted>
  <dcterms:created xsi:type="dcterms:W3CDTF">2017-11-17T08:56:41Z</dcterms:created>
  <dcterms:modified xsi:type="dcterms:W3CDTF">2018-01-30T08:55:57Z</dcterms:modified>
</cp:coreProperties>
</file>